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U AN CNTT\Nam 2023\BO DON GIA\Ban cuoi\"/>
    </mc:Choice>
  </mc:AlternateContent>
  <bookViews>
    <workbookView xWindow="0" yWindow="0" windowWidth="23040" windowHeight="8496" tabRatio="835"/>
  </bookViews>
  <sheets>
    <sheet name="Đơn giá" sheetId="80" r:id="rId1"/>
    <sheet name="ĐM Lao dong" sheetId="78" r:id="rId2"/>
    <sheet name="ĐM Vat lieu" sheetId="76" r:id="rId3"/>
    <sheet name="ĐM Dung cu" sheetId="79" r:id="rId4"/>
    <sheet name="ĐM Thiet bi" sheetId="77" r:id="rId5"/>
    <sheet name="Năng Lượng" sheetId="81" r:id="rId6"/>
    <sheet name="Tiền lương" sheetId="5" r:id="rId7"/>
    <sheet name="Danh mục VL_DC_TB" sheetId="75"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0" localSheetId="3">'[1]PNT-QUOT-#3'!#REF!</definedName>
    <definedName name="\0" localSheetId="1">'[1]PNT-QUOT-#3'!#REF!</definedName>
    <definedName name="\0" localSheetId="4">'[1]PNT-QUOT-#3'!#REF!</definedName>
    <definedName name="\0" localSheetId="0">'[1]PNT-QUOT-#3'!#REF!</definedName>
    <definedName name="\0">'[1]PNT-QUOT-#3'!#REF!</definedName>
    <definedName name="\d" localSheetId="3">'[2]??-BLDG'!#REF!</definedName>
    <definedName name="\d" localSheetId="1">'[2]??-BLDG'!#REF!</definedName>
    <definedName name="\d" localSheetId="4">'[2]??-BLDG'!#REF!</definedName>
    <definedName name="\d" localSheetId="0">'[2]??-BLDG'!#REF!</definedName>
    <definedName name="\d">'[2]??-BLDG'!#REF!</definedName>
    <definedName name="\e" localSheetId="3">'[2]??-BLDG'!#REF!</definedName>
    <definedName name="\e" localSheetId="1">'[2]??-BLDG'!#REF!</definedName>
    <definedName name="\e" localSheetId="4">'[2]??-BLDG'!#REF!</definedName>
    <definedName name="\e" localSheetId="0">'[2]??-BLDG'!#REF!</definedName>
    <definedName name="\e">'[2]??-BLDG'!#REF!</definedName>
    <definedName name="\f" localSheetId="3">'[2]??-BLDG'!#REF!</definedName>
    <definedName name="\f" localSheetId="1">'[2]??-BLDG'!#REF!</definedName>
    <definedName name="\f" localSheetId="4">'[2]??-BLDG'!#REF!</definedName>
    <definedName name="\f" localSheetId="0">'[2]??-BLDG'!#REF!</definedName>
    <definedName name="\f">'[2]??-BLDG'!#REF!</definedName>
    <definedName name="\g" localSheetId="3">'[2]??-BLDG'!#REF!</definedName>
    <definedName name="\g" localSheetId="1">'[2]??-BLDG'!#REF!</definedName>
    <definedName name="\g" localSheetId="4">'[2]??-BLDG'!#REF!</definedName>
    <definedName name="\g" localSheetId="0">'[2]??-BLDG'!#REF!</definedName>
    <definedName name="\g">'[2]??-BLDG'!#REF!</definedName>
    <definedName name="\h" localSheetId="3">'[2]??-BLDG'!#REF!</definedName>
    <definedName name="\h" localSheetId="1">'[2]??-BLDG'!#REF!</definedName>
    <definedName name="\h" localSheetId="4">'[2]??-BLDG'!#REF!</definedName>
    <definedName name="\h" localSheetId="0">'[2]??-BLDG'!#REF!</definedName>
    <definedName name="\h">'[2]??-BLDG'!#REF!</definedName>
    <definedName name="\i" localSheetId="3">'[2]??-BLDG'!#REF!</definedName>
    <definedName name="\i" localSheetId="1">'[2]??-BLDG'!#REF!</definedName>
    <definedName name="\i" localSheetId="4">'[2]??-BLDG'!#REF!</definedName>
    <definedName name="\i" localSheetId="0">'[2]??-BLDG'!#REF!</definedName>
    <definedName name="\i">'[2]??-BLDG'!#REF!</definedName>
    <definedName name="\j" localSheetId="3">'[2]??-BLDG'!#REF!</definedName>
    <definedName name="\j" localSheetId="1">'[2]??-BLDG'!#REF!</definedName>
    <definedName name="\j" localSheetId="4">'[2]??-BLDG'!#REF!</definedName>
    <definedName name="\j" localSheetId="0">'[2]??-BLDG'!#REF!</definedName>
    <definedName name="\j">'[2]??-BLDG'!#REF!</definedName>
    <definedName name="\k" localSheetId="3">'[2]??-BLDG'!#REF!</definedName>
    <definedName name="\k" localSheetId="1">'[2]??-BLDG'!#REF!</definedName>
    <definedName name="\k" localSheetId="4">'[2]??-BLDG'!#REF!</definedName>
    <definedName name="\k" localSheetId="0">'[2]??-BLDG'!#REF!</definedName>
    <definedName name="\k">'[2]??-BLDG'!#REF!</definedName>
    <definedName name="\l" localSheetId="3">'[2]??-BLDG'!#REF!</definedName>
    <definedName name="\l" localSheetId="1">'[2]??-BLDG'!#REF!</definedName>
    <definedName name="\l" localSheetId="4">'[2]??-BLDG'!#REF!</definedName>
    <definedName name="\l" localSheetId="0">'[2]??-BLDG'!#REF!</definedName>
    <definedName name="\l">'[2]??-BLDG'!#REF!</definedName>
    <definedName name="\m" localSheetId="3">'[2]??-BLDG'!#REF!</definedName>
    <definedName name="\m" localSheetId="1">'[2]??-BLDG'!#REF!</definedName>
    <definedName name="\m" localSheetId="4">'[2]??-BLDG'!#REF!</definedName>
    <definedName name="\m" localSheetId="0">'[2]??-BLDG'!#REF!</definedName>
    <definedName name="\m">'[2]??-BLDG'!#REF!</definedName>
    <definedName name="\n" localSheetId="3">'[2]??-BLDG'!#REF!</definedName>
    <definedName name="\n" localSheetId="1">'[2]??-BLDG'!#REF!</definedName>
    <definedName name="\n" localSheetId="4">'[2]??-BLDG'!#REF!</definedName>
    <definedName name="\n" localSheetId="0">'[2]??-BLDG'!#REF!</definedName>
    <definedName name="\n">'[2]??-BLDG'!#REF!</definedName>
    <definedName name="\o" localSheetId="3">'[2]??-BLDG'!#REF!</definedName>
    <definedName name="\o" localSheetId="1">'[2]??-BLDG'!#REF!</definedName>
    <definedName name="\o" localSheetId="4">'[2]??-BLDG'!#REF!</definedName>
    <definedName name="\o" localSheetId="0">'[2]??-BLDG'!#REF!</definedName>
    <definedName name="\o">'[2]??-BLDG'!#REF!</definedName>
    <definedName name="\z" localSheetId="3">'[1]COAT&amp;WRAP-QIOT-#3'!#REF!</definedName>
    <definedName name="\z" localSheetId="1">'[1]COAT&amp;WRAP-QIOT-#3'!#REF!</definedName>
    <definedName name="\z" localSheetId="4">'[1]COAT&amp;WRAP-QIOT-#3'!#REF!</definedName>
    <definedName name="\z" localSheetId="0">'[1]COAT&amp;WRAP-QIOT-#3'!#REF!</definedName>
    <definedName name="\z">'[1]COAT&amp;WRAP-QIOT-#3'!#REF!</definedName>
    <definedName name="__CON2">#REF!</definedName>
    <definedName name="__lap1">#REF!</definedName>
    <definedName name="__lap2">#REF!</definedName>
    <definedName name="__NET2">#REF!</definedName>
    <definedName name="_1">#N/A</definedName>
    <definedName name="_1000A01">#N/A</definedName>
    <definedName name="_10Minh02_1">#REF!</definedName>
    <definedName name="_11Minh15_1">#REF!</definedName>
    <definedName name="_12Minh15_2" localSheetId="3">#REF!</definedName>
    <definedName name="_13Minh15_2" localSheetId="1">#REF!</definedName>
    <definedName name="_14Minh15_2" localSheetId="4">#REF!</definedName>
    <definedName name="_15Minh15_2" localSheetId="0">#REF!</definedName>
    <definedName name="_16Minh15_2">#REF!</definedName>
    <definedName name="_1Minh01_1" localSheetId="3">#REF!</definedName>
    <definedName name="_2">#N/A</definedName>
    <definedName name="_2Minh01_1" localSheetId="1">#REF!</definedName>
    <definedName name="_3Minh01_1" localSheetId="4">#REF!</definedName>
    <definedName name="_4Minh01_1" localSheetId="0">#REF!</definedName>
    <definedName name="_5Minh01_1">#REF!</definedName>
    <definedName name="_6Minh02_1" localSheetId="3">#REF!</definedName>
    <definedName name="_7Minh02_1" localSheetId="1">#REF!</definedName>
    <definedName name="_8Minh02_1" localSheetId="4">#REF!</definedName>
    <definedName name="_9Minh02_1" localSheetId="0">#REF!</definedName>
    <definedName name="_A65700" localSheetId="3">'[3]MTO REV.2(ARMOR)'!#REF!</definedName>
    <definedName name="_A65700" localSheetId="1">'[3]MTO REV.2(ARMOR)'!#REF!</definedName>
    <definedName name="_A65700" localSheetId="4">'[3]MTO REV.2(ARMOR)'!#REF!</definedName>
    <definedName name="_A65700" localSheetId="0">'[3]MTO REV.2(ARMOR)'!#REF!</definedName>
    <definedName name="_A65700">'[3]MTO REV.2(ARMOR)'!#REF!</definedName>
    <definedName name="_A65800" localSheetId="3">'[3]MTO REV.2(ARMOR)'!#REF!</definedName>
    <definedName name="_A65800" localSheetId="1">'[3]MTO REV.2(ARMOR)'!#REF!</definedName>
    <definedName name="_A65800" localSheetId="4">'[3]MTO REV.2(ARMOR)'!#REF!</definedName>
    <definedName name="_A65800" localSheetId="0">'[3]MTO REV.2(ARMOR)'!#REF!</definedName>
    <definedName name="_A65800">'[3]MTO REV.2(ARMOR)'!#REF!</definedName>
    <definedName name="_A66000" localSheetId="3">'[3]MTO REV.2(ARMOR)'!#REF!</definedName>
    <definedName name="_A66000" localSheetId="1">'[3]MTO REV.2(ARMOR)'!#REF!</definedName>
    <definedName name="_A66000" localSheetId="4">'[3]MTO REV.2(ARMOR)'!#REF!</definedName>
    <definedName name="_A66000" localSheetId="0">'[3]MTO REV.2(ARMOR)'!#REF!</definedName>
    <definedName name="_A66000">'[3]MTO REV.2(ARMOR)'!#REF!</definedName>
    <definedName name="_A67000" localSheetId="3">'[3]MTO REV.2(ARMOR)'!#REF!</definedName>
    <definedName name="_A67000" localSheetId="1">'[3]MTO REV.2(ARMOR)'!#REF!</definedName>
    <definedName name="_A67000" localSheetId="4">'[3]MTO REV.2(ARMOR)'!#REF!</definedName>
    <definedName name="_A67000" localSheetId="0">'[3]MTO REV.2(ARMOR)'!#REF!</definedName>
    <definedName name="_A67000">'[3]MTO REV.2(ARMOR)'!#REF!</definedName>
    <definedName name="_A68000" localSheetId="3">'[3]MTO REV.2(ARMOR)'!#REF!</definedName>
    <definedName name="_A68000" localSheetId="1">'[3]MTO REV.2(ARMOR)'!#REF!</definedName>
    <definedName name="_A68000" localSheetId="4">'[3]MTO REV.2(ARMOR)'!#REF!</definedName>
    <definedName name="_A68000" localSheetId="0">'[3]MTO REV.2(ARMOR)'!#REF!</definedName>
    <definedName name="_A68000">'[3]MTO REV.2(ARMOR)'!#REF!</definedName>
    <definedName name="_A70000" localSheetId="3">'[3]MTO REV.2(ARMOR)'!#REF!</definedName>
    <definedName name="_A70000" localSheetId="1">'[3]MTO REV.2(ARMOR)'!#REF!</definedName>
    <definedName name="_A70000" localSheetId="4">'[3]MTO REV.2(ARMOR)'!#REF!</definedName>
    <definedName name="_A70000" localSheetId="0">'[3]MTO REV.2(ARMOR)'!#REF!</definedName>
    <definedName name="_A70000">'[3]MTO REV.2(ARMOR)'!#REF!</definedName>
    <definedName name="_A75000" localSheetId="3">'[3]MTO REV.2(ARMOR)'!#REF!</definedName>
    <definedName name="_A75000" localSheetId="1">'[3]MTO REV.2(ARMOR)'!#REF!</definedName>
    <definedName name="_A75000" localSheetId="4">'[3]MTO REV.2(ARMOR)'!#REF!</definedName>
    <definedName name="_A75000" localSheetId="0">'[3]MTO REV.2(ARMOR)'!#REF!</definedName>
    <definedName name="_A75000">'[3]MTO REV.2(ARMOR)'!#REF!</definedName>
    <definedName name="_A85000" localSheetId="3">'[3]MTO REV.2(ARMOR)'!#REF!</definedName>
    <definedName name="_A85000" localSheetId="1">'[3]MTO REV.2(ARMOR)'!#REF!</definedName>
    <definedName name="_A85000" localSheetId="4">'[3]MTO REV.2(ARMOR)'!#REF!</definedName>
    <definedName name="_A85000" localSheetId="0">'[3]MTO REV.2(ARMOR)'!#REF!</definedName>
    <definedName name="_A85000">'[3]MTO REV.2(ARMOR)'!#REF!</definedName>
    <definedName name="_CON1">#REF!</definedName>
    <definedName name="_CON2" localSheetId="3">#REF!</definedName>
    <definedName name="_CON2" localSheetId="1">#REF!</definedName>
    <definedName name="_CON2" localSheetId="4">#REF!</definedName>
    <definedName name="_CON2" localSheetId="0">#REF!</definedName>
    <definedName name="_CON2">#REF!</definedName>
    <definedName name="_dao1">'[4]CT Thang Mo'!$B$189:$H$189</definedName>
    <definedName name="_dao2">'[4]CT Thang Mo'!$B$161:$H$161</definedName>
    <definedName name="_dap2">'[4]CT Thang Mo'!$B$162:$H$162</definedName>
    <definedName name="_day1" localSheetId="3">'[5]Chiet tinh dz22'!#REF!</definedName>
    <definedName name="_day1" localSheetId="1">'[5]Chiet tinh dz22'!#REF!</definedName>
    <definedName name="_day1" localSheetId="4">'[5]Chiet tinh dz22'!#REF!</definedName>
    <definedName name="_day1" localSheetId="0">'[5]Chiet tinh dz22'!#REF!</definedName>
    <definedName name="_day1">'[5]Chiet tinh dz22'!#REF!</definedName>
    <definedName name="_day2">'[6]Chiet tinh dz35'!$H$3</definedName>
    <definedName name="_dbu1" localSheetId="3">'[4]CT Thang Mo'!#REF!</definedName>
    <definedName name="_dbu1" localSheetId="1">'[4]CT Thang Mo'!#REF!</definedName>
    <definedName name="_dbu1" localSheetId="4">'[4]CT Thang Mo'!#REF!</definedName>
    <definedName name="_dbu1" localSheetId="0">'[4]CT Thang Mo'!#REF!</definedName>
    <definedName name="_dbu1">'[4]CT Thang Mo'!#REF!</definedName>
    <definedName name="_dbu2">'[4]CT Thang Mo'!$B$93:$F$93</definedName>
    <definedName name="_Fill" hidden="1">#REF!</definedName>
    <definedName name="_Key1" localSheetId="3" hidden="1">#REF!</definedName>
    <definedName name="_Key1" localSheetId="1" hidden="1">#REF!</definedName>
    <definedName name="_Key1" localSheetId="4" hidden="1">#REF!</definedName>
    <definedName name="_Key1" localSheetId="0" hidden="1">#REF!</definedName>
    <definedName name="_Key1" hidden="1">#REF!</definedName>
    <definedName name="_Key2" localSheetId="3" hidden="1">#REF!</definedName>
    <definedName name="_Key2" localSheetId="1" hidden="1">#REF!</definedName>
    <definedName name="_Key2" localSheetId="4" hidden="1">#REF!</definedName>
    <definedName name="_Key2" localSheetId="0" hidden="1">#REF!</definedName>
    <definedName name="_Key2" hidden="1">#REF!</definedName>
    <definedName name="_lap1" localSheetId="3">#REF!</definedName>
    <definedName name="_lap1" localSheetId="1">#REF!</definedName>
    <definedName name="_lap1" localSheetId="4">#REF!</definedName>
    <definedName name="_lap1" localSheetId="0">#REF!</definedName>
    <definedName name="_lap1">#REF!</definedName>
    <definedName name="_lap2" localSheetId="3">#REF!</definedName>
    <definedName name="_lap2" localSheetId="1">#REF!</definedName>
    <definedName name="_lap2" localSheetId="4">#REF!</definedName>
    <definedName name="_lap2" localSheetId="0">#REF!</definedName>
    <definedName name="_lap2">#REF!</definedName>
    <definedName name="_NET2" localSheetId="3">#REF!</definedName>
    <definedName name="_NET2" localSheetId="1">#REF!</definedName>
    <definedName name="_NET2" localSheetId="4">#REF!</definedName>
    <definedName name="_NET2" localSheetId="0">#REF!</definedName>
    <definedName name="_NET2">#REF!</definedName>
    <definedName name="_Order1" hidden="1">255</definedName>
    <definedName name="_Order2" hidden="1">255</definedName>
    <definedName name="_Sort" localSheetId="3" hidden="1">#REF!</definedName>
    <definedName name="_Sort" localSheetId="1" hidden="1">#REF!</definedName>
    <definedName name="_Sort" localSheetId="4" hidden="1">#REF!</definedName>
    <definedName name="_Sort" localSheetId="0" hidden="1">#REF!</definedName>
    <definedName name="_Sort" hidden="1">#REF!</definedName>
    <definedName name="_vc1">'[4]CT Thang Mo'!$B$34:$H$34</definedName>
    <definedName name="_vc2">'[4]CT Thang Mo'!$B$35:$H$35</definedName>
    <definedName name="_vc3">'[4]CT Thang Mo'!$B$36:$H$36</definedName>
    <definedName name="A" localSheetId="3">'[1]PNT-QUOT-#3'!#REF!</definedName>
    <definedName name="A" localSheetId="1">'[1]PNT-QUOT-#3'!#REF!</definedName>
    <definedName name="A" localSheetId="4">'[1]PNT-QUOT-#3'!#REF!</definedName>
    <definedName name="A" localSheetId="0">'[1]PNT-QUOT-#3'!#REF!</definedName>
    <definedName name="A">'[1]PNT-QUOT-#3'!#REF!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#REF!</definedName>
    <definedName name="AAA" localSheetId="3">'[7]MTL$-INTER'!#REF!</definedName>
    <definedName name="AAA" localSheetId="1">'[7]MTL$-INTER'!#REF!</definedName>
    <definedName name="AAA" localSheetId="4">'[7]MTL$-INTER'!#REF!</definedName>
    <definedName name="AAA" localSheetId="0">'[7]MTL$-INTER'!#REF!</definedName>
    <definedName name="AAA">'[7]MTL$-INTER'!#REF!</definedName>
    <definedName name="All_Item">#REF!</definedName>
    <definedName name="ALPIN">#N/A</definedName>
    <definedName name="ALPJYOU">#N/A</definedName>
    <definedName name="ALPTOI">#N/A</definedName>
    <definedName name="B" localSheetId="3">'[1]PNT-QUOT-#3'!#REF!</definedName>
    <definedName name="B" localSheetId="1">'[1]PNT-QUOT-#3'!#REF!</definedName>
    <definedName name="B" localSheetId="4">'[1]PNT-QUOT-#3'!#REF!</definedName>
    <definedName name="B" localSheetId="0">'[1]PNT-QUOT-#3'!#REF!</definedName>
    <definedName name="B">'[1]PNT-QUOT-#3'!#REF!</definedName>
    <definedName name="BB">#REF!</definedName>
    <definedName name="Bgiang" localSheetId="0" hidden="1">{"'Sheet1'!$L$16"}</definedName>
    <definedName name="Bgiang" hidden="1">{"'Sheet1'!$L$16"}</definedName>
    <definedName name="BOQ">#REF!</definedName>
    <definedName name="BVCISUMMARY">#REF!</definedName>
    <definedName name="CABLE2">'[8]MTO REV.0'!$A$1:$Q$570</definedName>
    <definedName name="cap">#REF!</definedName>
    <definedName name="cap0.7">#REF!</definedName>
    <definedName name="Category_All">#REF!</definedName>
    <definedName name="CATIN">#N/A</definedName>
    <definedName name="CATJYOU">#N/A</definedName>
    <definedName name="CATREC">#N/A</definedName>
    <definedName name="CATSYU">#N/A</definedName>
    <definedName name="CL">#REF!</definedName>
    <definedName name="COAT" localSheetId="3">'[1]PNT-QUOT-#3'!#REF!</definedName>
    <definedName name="COAT" localSheetId="1">'[1]PNT-QUOT-#3'!#REF!</definedName>
    <definedName name="COAT" localSheetId="4">'[1]PNT-QUOT-#3'!#REF!</definedName>
    <definedName name="COAT" localSheetId="0">'[1]PNT-QUOT-#3'!#REF!</definedName>
    <definedName name="COAT">'[1]PNT-QUOT-#3'!#REF!</definedName>
    <definedName name="COMMON">#REF!</definedName>
    <definedName name="CON_EQP_COS">#REF!</definedName>
    <definedName name="CON_EQP_COST">#REF!</definedName>
    <definedName name="CONST_EQ">#REF!</definedName>
    <definedName name="COVER">#REF!</definedName>
    <definedName name="_xlnm.Criteria" localSheetId="3">[9]SILICATE!#REF!</definedName>
    <definedName name="_xlnm.Criteria" localSheetId="1">[9]SILICATE!#REF!</definedName>
    <definedName name="_xlnm.Criteria" localSheetId="4">[9]SILICATE!#REF!</definedName>
    <definedName name="_xlnm.Criteria" localSheetId="0">[9]SILICATE!#REF!</definedName>
    <definedName name="_xlnm.Criteria">[9]SILICATE!#REF!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dn9697">#REF!</definedName>
    <definedName name="CURRENCY">#REF!</definedName>
    <definedName name="d">#REF!</definedName>
    <definedName name="D_7101A_B">#REF!</definedName>
    <definedName name="daotd">'[4]CT Thang Mo'!$B$323:$H$323</definedName>
    <definedName name="dap">'[4]CT Thang Mo'!$B$39:$H$39</definedName>
    <definedName name="daptd">'[4]CT Thang Mo'!$B$324:$H$324</definedName>
    <definedName name="_xlnm.Database" localSheetId="3">#REF!</definedName>
    <definedName name="_xlnm.Database" localSheetId="1">#REF!</definedName>
    <definedName name="_xlnm.Database" localSheetId="4">#REF!</definedName>
    <definedName name="_xlnm.Database" localSheetId="0">#REF!</definedName>
    <definedName name="_xlnm.Database">#REF!</definedName>
    <definedName name="DataFilter" localSheetId="3">[10]!DataFilter</definedName>
    <definedName name="DataFilter" localSheetId="1">[10]!DataFilter</definedName>
    <definedName name="DataFilter" localSheetId="4">[10]!DataFilter</definedName>
    <definedName name="DataFilter" localSheetId="0">[10]!DataFilter</definedName>
    <definedName name="DataFilter">[10]!DataFilter</definedName>
    <definedName name="DataSort" localSheetId="3">[10]!DataSort</definedName>
    <definedName name="DataSort" localSheetId="1">[10]!DataSort</definedName>
    <definedName name="DataSort" localSheetId="4">[10]!DataSort</definedName>
    <definedName name="DataSort" localSheetId="0">[10]!DataSort</definedName>
    <definedName name="DataSort">[10]!DataSort</definedName>
    <definedName name="DMGT">#REF!</definedName>
    <definedName name="DMTL">#REF!</definedName>
    <definedName name="dobt">#REF!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_xlnm.Extract" localSheetId="3">[9]SILICATE!#REF!</definedName>
    <definedName name="_xlnm.Extract" localSheetId="1">[9]SILICATE!#REF!</definedName>
    <definedName name="_xlnm.Extract" localSheetId="4">[9]SILICATE!#REF!</definedName>
    <definedName name="_xlnm.Extract" localSheetId="0">[9]SILICATE!#REF!</definedName>
    <definedName name="_xlnm.Extract">[9]SILICATE!#REF!</definedName>
    <definedName name="FACTOR">#REF!</definedName>
    <definedName name="FP" localSheetId="3">'[1]COAT&amp;WRAP-QIOT-#3'!#REF!</definedName>
    <definedName name="FP" localSheetId="1">'[1]COAT&amp;WRAP-QIOT-#3'!#REF!</definedName>
    <definedName name="FP" localSheetId="4">'[1]COAT&amp;WRAP-QIOT-#3'!#REF!</definedName>
    <definedName name="FP" localSheetId="0">'[1]COAT&amp;WRAP-QIOT-#3'!#REF!</definedName>
    <definedName name="FP">'[1]COAT&amp;WRAP-QIOT-#3'!#REF!</definedName>
    <definedName name="GoBack" localSheetId="3">[10]Sheet1!GoBack</definedName>
    <definedName name="GoBack" localSheetId="1">[10]Sheet1!GoBack</definedName>
    <definedName name="GoBack" localSheetId="4">[10]Sheet1!GoBack</definedName>
    <definedName name="GoBack" localSheetId="0">[10]Sheet1!GoBack</definedName>
    <definedName name="GoBack">[10]Sheet1!GoBack</definedName>
    <definedName name="GPT_GROUNDING_PT" localSheetId="3">'[11]NEW-PANEL'!#REF!</definedName>
    <definedName name="GPT_GROUNDING_PT" localSheetId="1">'[11]NEW-PANEL'!#REF!</definedName>
    <definedName name="GPT_GROUNDING_PT" localSheetId="4">'[11]NEW-PANEL'!#REF!</definedName>
    <definedName name="GPT_GROUNDING_PT" localSheetId="0">'[11]NEW-PANEL'!#REF!</definedName>
    <definedName name="GPT_GROUNDING_PT">'[11]NEW-PANEL'!#REF!</definedName>
    <definedName name="Gt">#REF!</definedName>
    <definedName name="HOME_MANP">#REF!</definedName>
    <definedName name="HOMEOFFICE_COST">#REF!</definedName>
    <definedName name="ht" localSheetId="0" hidden="1">{"'Sheet1'!$L$16"}</definedName>
    <definedName name="ht"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#REF!</definedName>
    <definedName name="IND_LAB">#REF!</definedName>
    <definedName name="INDMANP">#REF!</definedName>
    <definedName name="IO" localSheetId="3">'[1]COAT&amp;WRAP-QIOT-#3'!#REF!</definedName>
    <definedName name="IO" localSheetId="1">'[1]COAT&amp;WRAP-QIOT-#3'!#REF!</definedName>
    <definedName name="IO" localSheetId="4">'[1]COAT&amp;WRAP-QIOT-#3'!#REF!</definedName>
    <definedName name="IO" localSheetId="0">'[1]COAT&amp;WRAP-QIOT-#3'!#REF!</definedName>
    <definedName name="IO">'[1]COAT&amp;WRAP-QIOT-#3'!#REF!</definedName>
    <definedName name="K">#REF!</definedName>
    <definedName name="KVC">#REF!</definedName>
    <definedName name="L">#REF!</definedName>
    <definedName name="lapa">'[4]CT Thang Mo'!$B$350:$H$350</definedName>
    <definedName name="lapb">'[4]CT Thang Mo'!$B$370:$H$370</definedName>
    <definedName name="lapc">'[4]CT Thang Mo'!$B$390:$H$390</definedName>
    <definedName name="lVC">#REF!</definedName>
    <definedName name="MAJ_CON_EQP">#REF!</definedName>
    <definedName name="MAT" localSheetId="3">'[1]COAT&amp;WRAP-QIOT-#3'!#REF!</definedName>
    <definedName name="MAT" localSheetId="1">'[1]COAT&amp;WRAP-QIOT-#3'!#REF!</definedName>
    <definedName name="MAT" localSheetId="4">'[1]COAT&amp;WRAP-QIOT-#3'!#REF!</definedName>
    <definedName name="MAT" localSheetId="0">'[1]COAT&amp;WRAP-QIOT-#3'!#REF!</definedName>
    <definedName name="MAT">'[1]COAT&amp;WRAP-QIOT-#3'!#REF!</definedName>
    <definedName name="MF" localSheetId="3">'[1]COAT&amp;WRAP-QIOT-#3'!#REF!</definedName>
    <definedName name="MF" localSheetId="1">'[1]COAT&amp;WRAP-QIOT-#3'!#REF!</definedName>
    <definedName name="MF" localSheetId="4">'[1]COAT&amp;WRAP-QIOT-#3'!#REF!</definedName>
    <definedName name="MF" localSheetId="0">'[1]COAT&amp;WRAP-QIOT-#3'!#REF!</definedName>
    <definedName name="MF">'[1]COAT&amp;WRAP-QIOT-#3'!#REF!</definedName>
    <definedName name="MG_A">#REF!</definedName>
    <definedName name="Minh01" localSheetId="3">#REF!</definedName>
    <definedName name="Minh01" localSheetId="1">#REF!</definedName>
    <definedName name="Minh01" localSheetId="4">#REF!</definedName>
    <definedName name="Minh01" localSheetId="0">#REF!</definedName>
    <definedName name="Minh01">#REF!</definedName>
    <definedName name="Minh02" localSheetId="3">#REF!</definedName>
    <definedName name="Minh02" localSheetId="1">#REF!</definedName>
    <definedName name="Minh02" localSheetId="4">#REF!</definedName>
    <definedName name="Minh02" localSheetId="0">#REF!</definedName>
    <definedName name="Minh02">#REF!</definedName>
    <definedName name="Minh15">#REF!</definedName>
    <definedName name="NCcap0.7">#REF!</definedName>
    <definedName name="NCcap1">#REF!</definedName>
    <definedName name="NET">#REF!</definedName>
    <definedName name="NET_1">#REF!</definedName>
    <definedName name="NET_ANA">#REF!</definedName>
    <definedName name="NET_ANA_1">#REF!</definedName>
    <definedName name="NET_ANA_2">#REF!</definedName>
    <definedName name="OTHER_PANEL" localSheetId="3">'[11]NEW-PANEL'!#REF!</definedName>
    <definedName name="OTHER_PANEL" localSheetId="1">'[11]NEW-PANEL'!#REF!</definedName>
    <definedName name="OTHER_PANEL" localSheetId="4">'[11]NEW-PANEL'!#REF!</definedName>
    <definedName name="OTHER_PANEL" localSheetId="0">'[11]NEW-PANEL'!#REF!</definedName>
    <definedName name="OTHER_PANEL">'[11]NEW-PANEL'!#REF!</definedName>
    <definedName name="P" localSheetId="3">'[1]PNT-QUOT-#3'!#REF!</definedName>
    <definedName name="P" localSheetId="1">'[1]PNT-QUOT-#3'!#REF!</definedName>
    <definedName name="P" localSheetId="4">'[1]PNT-QUOT-#3'!#REF!</definedName>
    <definedName name="P" localSheetId="0">'[1]PNT-QUOT-#3'!#REF!</definedName>
    <definedName name="P">'[1]PNT-QUOT-#3'!#REF!</definedName>
    <definedName name="PEJM" localSheetId="3">'[1]COAT&amp;WRAP-QIOT-#3'!#REF!</definedName>
    <definedName name="PEJM" localSheetId="1">'[1]COAT&amp;WRAP-QIOT-#3'!#REF!</definedName>
    <definedName name="PEJM" localSheetId="4">'[1]COAT&amp;WRAP-QIOT-#3'!#REF!</definedName>
    <definedName name="PEJM" localSheetId="0">'[1]COAT&amp;WRAP-QIOT-#3'!#REF!</definedName>
    <definedName name="PEJM">'[1]COAT&amp;WRAP-QIOT-#3'!#REF!</definedName>
    <definedName name="PF" localSheetId="3">'[1]PNT-QUOT-#3'!#REF!</definedName>
    <definedName name="PF" localSheetId="1">'[1]PNT-QUOT-#3'!#REF!</definedName>
    <definedName name="PF" localSheetId="4">'[1]PNT-QUOT-#3'!#REF!</definedName>
    <definedName name="PF" localSheetId="0">'[1]PNT-QUOT-#3'!#REF!</definedName>
    <definedName name="PF">'[1]PNT-QUOT-#3'!#REF!</definedName>
    <definedName name="PL_指示燈___P.B.___REST_P.B._壓扣開關" localSheetId="3">'[11]NEW-PANEL'!#REF!</definedName>
    <definedName name="PL_指示燈___P.B.___REST_P.B._壓扣開關" localSheetId="1">'[11]NEW-PANEL'!#REF!</definedName>
    <definedName name="PL_指示燈___P.B.___REST_P.B._壓扣開關" localSheetId="4">'[11]NEW-PANEL'!#REF!</definedName>
    <definedName name="PL_指示燈___P.B.___REST_P.B._壓扣開關" localSheetId="0">'[11]NEW-PANEL'!#REF!</definedName>
    <definedName name="PL_指示燈___P.B.___REST_P.B._壓扣開關">'[11]NEW-PANEL'!#REF!</definedName>
    <definedName name="PM">[12]IBASE!$AH$16:$AV$110</definedName>
    <definedName name="PRICE">#REF!</definedName>
    <definedName name="PRICE1">#REF!</definedName>
    <definedName name="_xlnm.Print_Area">#REF!</definedName>
    <definedName name="Print_Area_MI">[13]ESTI.!$A$1:$U$52</definedName>
    <definedName name="_xlnm.Print_Titles">#REF!</definedName>
    <definedName name="Print_Titles_MI">#REF!</definedName>
    <definedName name="PRINTA">#REF!</definedName>
    <definedName name="PRINTB">#REF!</definedName>
    <definedName name="PRINTC">#REF!</definedName>
    <definedName name="PROPOSAL">#REF!</definedName>
    <definedName name="Quan05" localSheetId="3">#REF!</definedName>
    <definedName name="Quan05" localSheetId="1">#REF!</definedName>
    <definedName name="Quan05" localSheetId="4">#REF!</definedName>
    <definedName name="Quan05" localSheetId="0">#REF!</definedName>
    <definedName name="Quan05">#REF!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T" localSheetId="3">'[1]COAT&amp;WRAP-QIOT-#3'!#REF!</definedName>
    <definedName name="RT" localSheetId="1">'[1]COAT&amp;WRAP-QIOT-#3'!#REF!</definedName>
    <definedName name="RT" localSheetId="4">'[1]COAT&amp;WRAP-QIOT-#3'!#REF!</definedName>
    <definedName name="RT" localSheetId="0">'[1]COAT&amp;WRAP-QIOT-#3'!#REF!</definedName>
    <definedName name="RT">'[1]COAT&amp;WRAP-QIOT-#3'!#REF!</definedName>
    <definedName name="sau">'[6]Chiet tinh dz35'!$H$4</definedName>
    <definedName name="SB">[12]IBASE!$AH$7:$AL$14</definedName>
    <definedName name="SCH">#REF!</definedName>
    <definedName name="SIZE">#REF!</definedName>
    <definedName name="SORT">#REF!</definedName>
    <definedName name="SORT_AREA">'[13]DI-ESTI'!$A$8:$R$489</definedName>
    <definedName name="SP" localSheetId="3">'[1]PNT-QUOT-#3'!#REF!</definedName>
    <definedName name="SP" localSheetId="1">'[1]PNT-QUOT-#3'!#REF!</definedName>
    <definedName name="SP" localSheetId="4">'[1]PNT-QUOT-#3'!#REF!</definedName>
    <definedName name="SP" localSheetId="0">'[1]PNT-QUOT-#3'!#REF!</definedName>
    <definedName name="SP">'[1]PNT-QUOT-#3'!#REF!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h">#REF!</definedName>
    <definedName name="THI">#REF!</definedName>
    <definedName name="THK" localSheetId="3">'[1]COAT&amp;WRAP-QIOT-#3'!#REF!</definedName>
    <definedName name="THK" localSheetId="1">'[1]COAT&amp;WRAP-QIOT-#3'!#REF!</definedName>
    <definedName name="THK" localSheetId="4">'[1]COAT&amp;WRAP-QIOT-#3'!#REF!</definedName>
    <definedName name="THK" localSheetId="0">'[1]COAT&amp;WRAP-QIOT-#3'!#REF!</definedName>
    <definedName name="THK">'[1]COAT&amp;WRAP-QIOT-#3'!#REF!</definedName>
    <definedName name="TITAN">#REF!</definedName>
    <definedName name="TPLRP">#REF!</definedName>
    <definedName name="TRADE2">#REF!</definedName>
    <definedName name="TRANSFORMER" localSheetId="3">'[11]NEW-PANEL'!#REF!</definedName>
    <definedName name="TRANSFORMER" localSheetId="1">'[11]NEW-PANEL'!#REF!</definedName>
    <definedName name="TRANSFORMER" localSheetId="4">'[11]NEW-PANEL'!#REF!</definedName>
    <definedName name="TRANSFORMER" localSheetId="0">'[11]NEW-PANEL'!#REF!</definedName>
    <definedName name="TRANSFORMER">'[11]NEW-PANEL'!#REF!</definedName>
    <definedName name="ttbt">#REF!</definedName>
    <definedName name="ttt">'[4]CT Thang Mo'!$B$309:$M$309</definedName>
    <definedName name="tttb">'[4]CT Thang Mo'!$B$431:$I$431</definedName>
    <definedName name="van" localSheetId="3">'[2]??-BLDG'!#REF!</definedName>
    <definedName name="van" localSheetId="1">'[2]??-BLDG'!#REF!</definedName>
    <definedName name="van" localSheetId="4">'[2]??-BLDG'!#REF!</definedName>
    <definedName name="van" localSheetId="0">'[2]??-BLDG'!#REF!</definedName>
    <definedName name="van">'[2]??-BLDG'!#REF!</definedName>
    <definedName name="VARIINST">#REF!</definedName>
    <definedName name="VARIPURC">#REF!</definedName>
    <definedName name="vc3.">'[4]CT  PL'!$B$125:$H$125</definedName>
    <definedName name="vca">'[4]CT  PL'!$B$25:$H$25</definedName>
    <definedName name="vccot">#REF!</definedName>
    <definedName name="vccot.">'[4]CT  PL'!$B$8:$H$8</definedName>
    <definedName name="vcdbt">'[4]CT Thang Mo'!$B$220:$I$220</definedName>
    <definedName name="vcdc." localSheetId="3">'[14]Chi tiet'!#REF!</definedName>
    <definedName name="vcdc." localSheetId="1">'[14]Chi tiet'!#REF!</definedName>
    <definedName name="vcdc." localSheetId="4">'[14]Chi tiet'!#REF!</definedName>
    <definedName name="vcdc." localSheetId="0">'[14]Chi tiet'!#REF!</definedName>
    <definedName name="vcdc.">'[14]Chi tiet'!#REF!</definedName>
    <definedName name="vcdd">'[4]CT Thang Mo'!$B$182:$H$182</definedName>
    <definedName name="vcdt">'[4]CT Thang Mo'!$B$406:$I$406</definedName>
    <definedName name="vcdtb">'[4]CT Thang Mo'!$B$432:$I$432</definedName>
    <definedName name="vctb">#REF!</definedName>
    <definedName name="vctt">'[4]CT  PL'!$B$288:$H$288</definedName>
    <definedName name="Vlcap0.7">#REF!</definedName>
    <definedName name="VLcap1">#REF!</definedName>
    <definedName name="W">#REF!</definedName>
    <definedName name="X">#REF!</definedName>
    <definedName name="ZYX">#REF!</definedName>
    <definedName name="ZZZ">#REF!</definedName>
  </definedNames>
  <calcPr calcId="162913"/>
</workbook>
</file>

<file path=xl/calcChain.xml><?xml version="1.0" encoding="utf-8"?>
<calcChain xmlns="http://schemas.openxmlformats.org/spreadsheetml/2006/main">
  <c r="H6" i="77" l="1"/>
  <c r="E8" i="80"/>
  <c r="J8" i="80" s="1"/>
  <c r="K8" i="80" s="1"/>
  <c r="L8" i="80" s="1"/>
  <c r="H8" i="80"/>
  <c r="E9" i="80"/>
  <c r="E12" i="80" s="1"/>
  <c r="H9" i="80"/>
  <c r="F10" i="80"/>
  <c r="G10" i="80"/>
  <c r="I10" i="80"/>
  <c r="E11" i="80"/>
  <c r="F11" i="80"/>
  <c r="G11" i="80"/>
  <c r="H11" i="80"/>
  <c r="I11" i="80"/>
  <c r="F12" i="80"/>
  <c r="G12" i="80"/>
  <c r="H12" i="80"/>
  <c r="I12" i="80"/>
  <c r="F13" i="80"/>
  <c r="G13" i="80"/>
  <c r="I13" i="80"/>
  <c r="E7" i="80"/>
  <c r="E10" i="80" s="1"/>
  <c r="H7" i="80"/>
  <c r="H10" i="80" s="1"/>
  <c r="F15" i="80"/>
  <c r="J15" i="80" s="1"/>
  <c r="K15" i="80" s="1"/>
  <c r="L15" i="80" s="1"/>
  <c r="G15" i="80"/>
  <c r="H15" i="80"/>
  <c r="I15" i="80"/>
  <c r="D36" i="80"/>
  <c r="G37" i="81"/>
  <c r="J12" i="80" l="1"/>
  <c r="K12" i="80" s="1"/>
  <c r="L12" i="80" s="1"/>
  <c r="J13" i="80"/>
  <c r="K13" i="80" s="1"/>
  <c r="L13" i="80" s="1"/>
  <c r="J11" i="80"/>
  <c r="K11" i="80" s="1"/>
  <c r="L11" i="80" s="1"/>
  <c r="J9" i="80"/>
  <c r="K9" i="80" s="1"/>
  <c r="L9" i="80" s="1"/>
  <c r="J7" i="80"/>
  <c r="K7" i="80" s="1"/>
  <c r="L7" i="80" s="1"/>
  <c r="E38" i="80"/>
  <c r="J10" i="80"/>
  <c r="K10" i="80" s="1"/>
  <c r="L10" i="80" s="1"/>
  <c r="G48" i="81" l="1"/>
  <c r="H48" i="81" s="1"/>
  <c r="G49" i="79"/>
  <c r="I49" i="79" s="1"/>
  <c r="J84" i="76"/>
  <c r="K84" i="76" s="1"/>
  <c r="I69" i="76"/>
  <c r="G100" i="76"/>
  <c r="J92" i="76"/>
  <c r="G118" i="81"/>
  <c r="H118" i="81" s="1"/>
  <c r="G117" i="81"/>
  <c r="H117" i="81" s="1"/>
  <c r="H60" i="77"/>
  <c r="J60" i="77" s="1"/>
  <c r="H61" i="77"/>
  <c r="J61" i="77" s="1"/>
  <c r="K79" i="76"/>
  <c r="G73" i="81"/>
  <c r="H73" i="81" s="1"/>
  <c r="H40" i="77"/>
  <c r="J40" i="77" s="1"/>
  <c r="C75" i="78"/>
  <c r="C76" i="78"/>
  <c r="G167" i="81"/>
  <c r="H167" i="81" s="1"/>
  <c r="G168" i="81"/>
  <c r="H168" i="81" s="1"/>
  <c r="F166" i="81"/>
  <c r="G166" i="81" s="1"/>
  <c r="H166" i="81" s="1"/>
  <c r="E32" i="80"/>
  <c r="G323" i="79"/>
  <c r="I323" i="79" s="1"/>
  <c r="H173" i="79"/>
  <c r="K29" i="76"/>
  <c r="K30" i="76" s="1"/>
  <c r="E75" i="80"/>
  <c r="F75" i="80"/>
  <c r="G75" i="80"/>
  <c r="H75" i="80"/>
  <c r="I75" i="80"/>
  <c r="Z84" i="78"/>
  <c r="Z83" i="78"/>
  <c r="G67" i="81"/>
  <c r="C35" i="78"/>
  <c r="G291" i="81"/>
  <c r="H291" i="81" s="1"/>
  <c r="G290" i="81"/>
  <c r="H290" i="81" s="1"/>
  <c r="G289" i="81"/>
  <c r="H289" i="81" s="1"/>
  <c r="G288" i="81"/>
  <c r="H288" i="81" s="1"/>
  <c r="G287" i="81"/>
  <c r="H287" i="81" s="1"/>
  <c r="H146" i="77"/>
  <c r="J146" i="77" s="1"/>
  <c r="J145" i="77" s="1"/>
  <c r="H66" i="80" s="1"/>
  <c r="G341" i="79"/>
  <c r="I341" i="79" s="1"/>
  <c r="G340" i="79"/>
  <c r="I340" i="79" s="1"/>
  <c r="G339" i="79"/>
  <c r="I339" i="79" s="1"/>
  <c r="G338" i="79"/>
  <c r="I338" i="79" s="1"/>
  <c r="G337" i="79"/>
  <c r="I337" i="79" s="1"/>
  <c r="G336" i="79"/>
  <c r="I336" i="79" s="1"/>
  <c r="G335" i="79"/>
  <c r="I335" i="79" s="1"/>
  <c r="G334" i="79"/>
  <c r="I334" i="79" s="1"/>
  <c r="G333" i="79"/>
  <c r="I333" i="79" s="1"/>
  <c r="G332" i="79"/>
  <c r="I332" i="79" s="1"/>
  <c r="G331" i="79"/>
  <c r="I331" i="79" s="1"/>
  <c r="H72" i="80"/>
  <c r="E72" i="80"/>
  <c r="F36" i="80"/>
  <c r="G36" i="80"/>
  <c r="I36" i="80"/>
  <c r="D37" i="80"/>
  <c r="F37" i="80"/>
  <c r="G37" i="80"/>
  <c r="I37" i="80"/>
  <c r="D38" i="80"/>
  <c r="F38" i="80"/>
  <c r="G38" i="80"/>
  <c r="I38" i="80"/>
  <c r="J73" i="80"/>
  <c r="K73" i="80" s="1"/>
  <c r="L73" i="80" s="1"/>
  <c r="H37" i="80"/>
  <c r="H38" i="80"/>
  <c r="H36" i="80"/>
  <c r="H11" i="81"/>
  <c r="H12" i="81"/>
  <c r="H13" i="81"/>
  <c r="H14" i="81"/>
  <c r="H50" i="81"/>
  <c r="H170" i="81"/>
  <c r="H171" i="81"/>
  <c r="H185" i="81"/>
  <c r="H202" i="81"/>
  <c r="H222" i="81"/>
  <c r="H278" i="81"/>
  <c r="H306" i="81"/>
  <c r="H315" i="81"/>
  <c r="H316" i="81"/>
  <c r="H317" i="81"/>
  <c r="H318" i="81"/>
  <c r="H319" i="81"/>
  <c r="H320" i="81"/>
  <c r="H327" i="81"/>
  <c r="H350" i="81"/>
  <c r="C6" i="78"/>
  <c r="C7" i="78"/>
  <c r="C8" i="78"/>
  <c r="C10" i="78"/>
  <c r="C11" i="78"/>
  <c r="C12" i="78"/>
  <c r="C14" i="78"/>
  <c r="C15" i="78"/>
  <c r="C16" i="78"/>
  <c r="C17" i="78"/>
  <c r="C18" i="78"/>
  <c r="C19" i="78"/>
  <c r="C20" i="78"/>
  <c r="C21" i="78"/>
  <c r="C22" i="78"/>
  <c r="C23" i="78"/>
  <c r="C24" i="78"/>
  <c r="C25" i="78"/>
  <c r="C26" i="78"/>
  <c r="C27" i="78"/>
  <c r="C29" i="78"/>
  <c r="C30" i="78"/>
  <c r="C32" i="78"/>
  <c r="C33" i="78"/>
  <c r="C36" i="78"/>
  <c r="C37" i="78"/>
  <c r="C38" i="78"/>
  <c r="C39" i="78"/>
  <c r="C40" i="78"/>
  <c r="C43" i="78"/>
  <c r="C44" i="78"/>
  <c r="C45" i="78"/>
  <c r="C46" i="78"/>
  <c r="C47" i="78"/>
  <c r="C48" i="78"/>
  <c r="C50" i="78"/>
  <c r="C51" i="78"/>
  <c r="C52" i="78"/>
  <c r="C53" i="78"/>
  <c r="C54" i="78"/>
  <c r="C56" i="78"/>
  <c r="C57" i="78"/>
  <c r="C58" i="78"/>
  <c r="C59" i="78"/>
  <c r="C60" i="78"/>
  <c r="C61" i="78"/>
  <c r="C64" i="78"/>
  <c r="C68" i="78"/>
  <c r="C74" i="78"/>
  <c r="C77" i="78"/>
  <c r="C78" i="78"/>
  <c r="C79" i="78"/>
  <c r="C81" i="78"/>
  <c r="C83" i="78"/>
  <c r="C84" i="78"/>
  <c r="C85" i="78"/>
  <c r="C86" i="78"/>
  <c r="C87" i="78"/>
  <c r="C5" i="78"/>
  <c r="G17" i="81"/>
  <c r="H17" i="81" s="1"/>
  <c r="G18" i="81"/>
  <c r="H18" i="81" s="1"/>
  <c r="G19" i="81"/>
  <c r="H19" i="81" s="1"/>
  <c r="G20" i="81"/>
  <c r="H20" i="81" s="1"/>
  <c r="G21" i="81"/>
  <c r="H21" i="81" s="1"/>
  <c r="G22" i="81"/>
  <c r="H22" i="81" s="1"/>
  <c r="G23" i="81"/>
  <c r="H23" i="81" s="1"/>
  <c r="G24" i="81"/>
  <c r="G25" i="81"/>
  <c r="H25" i="81" s="1"/>
  <c r="G28" i="81"/>
  <c r="H28" i="81" s="1"/>
  <c r="G29" i="81"/>
  <c r="H29" i="81" s="1"/>
  <c r="G30" i="81"/>
  <c r="H30" i="81" s="1"/>
  <c r="G31" i="81"/>
  <c r="H31" i="81" s="1"/>
  <c r="G32" i="81"/>
  <c r="H32" i="81" s="1"/>
  <c r="G33" i="81"/>
  <c r="H33" i="81" s="1"/>
  <c r="G34" i="81"/>
  <c r="H34" i="81" s="1"/>
  <c r="H37" i="81"/>
  <c r="G38" i="81"/>
  <c r="H38" i="81" s="1"/>
  <c r="G39" i="81"/>
  <c r="H39" i="81" s="1"/>
  <c r="G40" i="81"/>
  <c r="H40" i="81" s="1"/>
  <c r="G41" i="81"/>
  <c r="H41" i="81" s="1"/>
  <c r="G42" i="81"/>
  <c r="H42" i="81" s="1"/>
  <c r="G45" i="81"/>
  <c r="H45" i="81" s="1"/>
  <c r="G46" i="81"/>
  <c r="H46" i="81" s="1"/>
  <c r="G47" i="81"/>
  <c r="H47" i="81" s="1"/>
  <c r="G52" i="81"/>
  <c r="H52" i="81" s="1"/>
  <c r="G53" i="81"/>
  <c r="G54" i="81"/>
  <c r="H54" i="81" s="1"/>
  <c r="G55" i="81"/>
  <c r="H55" i="81" s="1"/>
  <c r="G56" i="81"/>
  <c r="H56" i="81" s="1"/>
  <c r="G57" i="81"/>
  <c r="H57" i="81" s="1"/>
  <c r="G60" i="81"/>
  <c r="H60" i="81" s="1"/>
  <c r="G61" i="81"/>
  <c r="H61" i="81" s="1"/>
  <c r="G62" i="81"/>
  <c r="H62" i="81" s="1"/>
  <c r="G63" i="81"/>
  <c r="G66" i="81"/>
  <c r="H66" i="81" s="1"/>
  <c r="G68" i="81"/>
  <c r="H68" i="81" s="1"/>
  <c r="G69" i="81"/>
  <c r="H69" i="81" s="1"/>
  <c r="G72" i="81"/>
  <c r="H72" i="81" s="1"/>
  <c r="G74" i="81"/>
  <c r="H74" i="81" s="1"/>
  <c r="G75" i="81"/>
  <c r="H75" i="81" s="1"/>
  <c r="G76" i="81"/>
  <c r="H76" i="81" s="1"/>
  <c r="G77" i="81"/>
  <c r="H77" i="81" s="1"/>
  <c r="G80" i="81"/>
  <c r="H80" i="81" s="1"/>
  <c r="G81" i="81"/>
  <c r="H81" i="81" s="1"/>
  <c r="G82" i="81"/>
  <c r="H82" i="81" s="1"/>
  <c r="G83" i="81"/>
  <c r="H83" i="81" s="1"/>
  <c r="G84" i="81"/>
  <c r="H84" i="81" s="1"/>
  <c r="G85" i="81"/>
  <c r="H85" i="81" s="1"/>
  <c r="G88" i="81"/>
  <c r="H88" i="81" s="1"/>
  <c r="G89" i="81"/>
  <c r="H89" i="81" s="1"/>
  <c r="G90" i="81"/>
  <c r="H90" i="81" s="1"/>
  <c r="G91" i="81"/>
  <c r="H91" i="81" s="1"/>
  <c r="G92" i="81"/>
  <c r="H92" i="81" s="1"/>
  <c r="G93" i="81"/>
  <c r="H93" i="81" s="1"/>
  <c r="G96" i="81"/>
  <c r="H96" i="81" s="1"/>
  <c r="G97" i="81"/>
  <c r="H97" i="81" s="1"/>
  <c r="G98" i="81"/>
  <c r="H98" i="81" s="1"/>
  <c r="G99" i="81"/>
  <c r="H99" i="81" s="1"/>
  <c r="G102" i="81"/>
  <c r="H102" i="81" s="1"/>
  <c r="G103" i="81"/>
  <c r="H103" i="81" s="1"/>
  <c r="G104" i="81"/>
  <c r="H104" i="81" s="1"/>
  <c r="G105" i="81"/>
  <c r="H105" i="81" s="1"/>
  <c r="G106" i="81"/>
  <c r="H106" i="81" s="1"/>
  <c r="G107" i="81"/>
  <c r="H107" i="81" s="1"/>
  <c r="G110" i="81"/>
  <c r="H110" i="81" s="1"/>
  <c r="G111" i="81"/>
  <c r="H111" i="81" s="1"/>
  <c r="G112" i="81"/>
  <c r="H112" i="81" s="1"/>
  <c r="G113" i="81"/>
  <c r="H113" i="81" s="1"/>
  <c r="G116" i="81"/>
  <c r="H116" i="81" s="1"/>
  <c r="G119" i="81"/>
  <c r="H119" i="81" s="1"/>
  <c r="G120" i="81"/>
  <c r="H120" i="81" s="1"/>
  <c r="G121" i="81"/>
  <c r="H121" i="81" s="1"/>
  <c r="G122" i="81"/>
  <c r="H122" i="81" s="1"/>
  <c r="G123" i="81"/>
  <c r="H123" i="81" s="1"/>
  <c r="G126" i="81"/>
  <c r="H126" i="81" s="1"/>
  <c r="G127" i="81"/>
  <c r="G128" i="81"/>
  <c r="H128" i="81" s="1"/>
  <c r="G129" i="81"/>
  <c r="H129" i="81" s="1"/>
  <c r="G132" i="81"/>
  <c r="H132" i="81" s="1"/>
  <c r="G133" i="81"/>
  <c r="H133" i="81" s="1"/>
  <c r="G134" i="81"/>
  <c r="H134" i="81" s="1"/>
  <c r="G137" i="81"/>
  <c r="H137" i="81" s="1"/>
  <c r="G138" i="81"/>
  <c r="G139" i="81"/>
  <c r="H139" i="81" s="1"/>
  <c r="G140" i="81"/>
  <c r="H140" i="81" s="1"/>
  <c r="G141" i="81"/>
  <c r="G142" i="81"/>
  <c r="H142" i="81" s="1"/>
  <c r="G143" i="81"/>
  <c r="H143" i="81" s="1"/>
  <c r="G144" i="81"/>
  <c r="H144" i="81" s="1"/>
  <c r="G147" i="81"/>
  <c r="H147" i="81" s="1"/>
  <c r="G148" i="81"/>
  <c r="H148" i="81" s="1"/>
  <c r="G149" i="81"/>
  <c r="H149" i="81" s="1"/>
  <c r="G150" i="81"/>
  <c r="H150" i="81" s="1"/>
  <c r="G151" i="81"/>
  <c r="H151" i="81" s="1"/>
  <c r="G152" i="81"/>
  <c r="H152" i="81" s="1"/>
  <c r="G156" i="81"/>
  <c r="H156" i="81" s="1"/>
  <c r="G157" i="81"/>
  <c r="H157" i="81" s="1"/>
  <c r="G158" i="81"/>
  <c r="H158" i="81" s="1"/>
  <c r="G159" i="81"/>
  <c r="H159" i="81" s="1"/>
  <c r="G160" i="81"/>
  <c r="H160" i="81" s="1"/>
  <c r="G163" i="81"/>
  <c r="H163" i="81" s="1"/>
  <c r="G164" i="81"/>
  <c r="H164" i="81" s="1"/>
  <c r="G165" i="81"/>
  <c r="H165" i="81" s="1"/>
  <c r="G173" i="81"/>
  <c r="H173" i="81" s="1"/>
  <c r="G174" i="81"/>
  <c r="G175" i="81"/>
  <c r="H175" i="81" s="1"/>
  <c r="G178" i="81"/>
  <c r="H178" i="81" s="1"/>
  <c r="G179" i="81"/>
  <c r="H179" i="81"/>
  <c r="G180" i="81"/>
  <c r="H180" i="81" s="1"/>
  <c r="G181" i="81"/>
  <c r="H181" i="81" s="1"/>
  <c r="G182" i="81"/>
  <c r="H182" i="81" s="1"/>
  <c r="G183" i="81"/>
  <c r="H183" i="81" s="1"/>
  <c r="G187" i="81"/>
  <c r="G188" i="81"/>
  <c r="H188" i="81" s="1"/>
  <c r="G189" i="81"/>
  <c r="H189" i="81" s="1"/>
  <c r="G190" i="81"/>
  <c r="H190" i="81" s="1"/>
  <c r="G191" i="81"/>
  <c r="H191" i="81" s="1"/>
  <c r="G192" i="81"/>
  <c r="H192" i="81" s="1"/>
  <c r="G195" i="81"/>
  <c r="H195" i="81" s="1"/>
  <c r="G196" i="81"/>
  <c r="H196" i="81" s="1"/>
  <c r="G197" i="81"/>
  <c r="G198" i="81"/>
  <c r="H198" i="81" s="1"/>
  <c r="G199" i="81"/>
  <c r="H199" i="81" s="1"/>
  <c r="G200" i="81"/>
  <c r="H200" i="81" s="1"/>
  <c r="G204" i="81"/>
  <c r="H204" i="81" s="1"/>
  <c r="G205" i="81"/>
  <c r="H205" i="81" s="1"/>
  <c r="G206" i="81"/>
  <c r="H206" i="81" s="1"/>
  <c r="G207" i="81"/>
  <c r="H207" i="81" s="1"/>
  <c r="G208" i="81"/>
  <c r="H208" i="81" s="1"/>
  <c r="G211" i="81"/>
  <c r="G212" i="81"/>
  <c r="H212" i="81" s="1"/>
  <c r="G213" i="81"/>
  <c r="G214" i="81"/>
  <c r="H214" i="81" s="1"/>
  <c r="G215" i="81"/>
  <c r="H215" i="81" s="1"/>
  <c r="G216" i="81"/>
  <c r="H216" i="81" s="1"/>
  <c r="G217" i="81"/>
  <c r="H217" i="81" s="1"/>
  <c r="G218" i="81"/>
  <c r="H218" i="81" s="1"/>
  <c r="G219" i="81"/>
  <c r="H219" i="81" s="1"/>
  <c r="G220" i="81"/>
  <c r="H220" i="81" s="1"/>
  <c r="G224" i="81"/>
  <c r="G225" i="81"/>
  <c r="H225" i="81" s="1"/>
  <c r="G226" i="81"/>
  <c r="H226" i="81" s="1"/>
  <c r="G229" i="81"/>
  <c r="G230" i="81"/>
  <c r="G231" i="81"/>
  <c r="H231" i="81" s="1"/>
  <c r="G232" i="81"/>
  <c r="H232" i="81" s="1"/>
  <c r="G233" i="81"/>
  <c r="H233" i="81" s="1"/>
  <c r="G236" i="81"/>
  <c r="H236" i="81" s="1"/>
  <c r="G237" i="81"/>
  <c r="G238" i="81"/>
  <c r="H238" i="81" s="1"/>
  <c r="G239" i="81"/>
  <c r="H239" i="81" s="1"/>
  <c r="G240" i="81"/>
  <c r="H240" i="81" s="1"/>
  <c r="G241" i="81"/>
  <c r="H241" i="81" s="1"/>
  <c r="G242" i="81"/>
  <c r="H242" i="81" s="1"/>
  <c r="G243" i="81"/>
  <c r="H243" i="81" s="1"/>
  <c r="G244" i="81"/>
  <c r="H244" i="81" s="1"/>
  <c r="G245" i="81"/>
  <c r="H245" i="81" s="1"/>
  <c r="G246" i="81"/>
  <c r="H246" i="81" s="1"/>
  <c r="G247" i="81"/>
  <c r="H247" i="81" s="1"/>
  <c r="G248" i="81"/>
  <c r="H248" i="81" s="1"/>
  <c r="G251" i="81"/>
  <c r="H251" i="81" s="1"/>
  <c r="G252" i="81"/>
  <c r="H252" i="81" s="1"/>
  <c r="G253" i="81"/>
  <c r="G254" i="81"/>
  <c r="H254" i="81" s="1"/>
  <c r="G255" i="81"/>
  <c r="H255" i="81" s="1"/>
  <c r="G256" i="81"/>
  <c r="H256" i="81" s="1"/>
  <c r="G257" i="81"/>
  <c r="H257" i="81" s="1"/>
  <c r="G258" i="81"/>
  <c r="H258" i="81" s="1"/>
  <c r="G259" i="81"/>
  <c r="H259" i="81" s="1"/>
  <c r="G260" i="81"/>
  <c r="H260" i="81" s="1"/>
  <c r="G261" i="81"/>
  <c r="H261" i="81" s="1"/>
  <c r="G262" i="81"/>
  <c r="H262" i="81" s="1"/>
  <c r="G263" i="81"/>
  <c r="H263" i="81" s="1"/>
  <c r="G266" i="81"/>
  <c r="H266" i="81" s="1"/>
  <c r="G267" i="81"/>
  <c r="H267" i="81" s="1"/>
  <c r="G268" i="81"/>
  <c r="G269" i="81"/>
  <c r="H269" i="81" s="1"/>
  <c r="G270" i="81"/>
  <c r="G271" i="81"/>
  <c r="H271" i="81" s="1"/>
  <c r="G272" i="81"/>
  <c r="H272" i="81" s="1"/>
  <c r="G273" i="81"/>
  <c r="H273" i="81" s="1"/>
  <c r="G274" i="81"/>
  <c r="H274" i="81" s="1"/>
  <c r="G275" i="81"/>
  <c r="H275" i="81" s="1"/>
  <c r="G276" i="81"/>
  <c r="H276" i="81" s="1"/>
  <c r="G280" i="81"/>
  <c r="H280" i="81" s="1"/>
  <c r="G281" i="81"/>
  <c r="H281" i="81" s="1"/>
  <c r="G282" i="81"/>
  <c r="H282" i="81" s="1"/>
  <c r="G283" i="81"/>
  <c r="H283" i="81" s="1"/>
  <c r="G284" i="81"/>
  <c r="H284" i="81" s="1"/>
  <c r="G294" i="81"/>
  <c r="H294" i="81" s="1"/>
  <c r="G295" i="81"/>
  <c r="H295" i="81" s="1"/>
  <c r="G296" i="81"/>
  <c r="H296" i="81" s="1"/>
  <c r="G297" i="81"/>
  <c r="H297" i="81" s="1"/>
  <c r="G298" i="81"/>
  <c r="H298" i="81" s="1"/>
  <c r="G299" i="81"/>
  <c r="H299" i="81" s="1"/>
  <c r="G300" i="81"/>
  <c r="H300" i="81" s="1"/>
  <c r="G301" i="81"/>
  <c r="H301" i="81" s="1"/>
  <c r="G302" i="81"/>
  <c r="H302" i="81" s="1"/>
  <c r="G303" i="81"/>
  <c r="H303" i="81" s="1"/>
  <c r="G304" i="81"/>
  <c r="H304" i="81" s="1"/>
  <c r="G308" i="81"/>
  <c r="H308" i="81" s="1"/>
  <c r="G309" i="81"/>
  <c r="H309" i="81" s="1"/>
  <c r="G310" i="81"/>
  <c r="H310" i="81" s="1"/>
  <c r="G311" i="81"/>
  <c r="H311" i="81" s="1"/>
  <c r="G312" i="81"/>
  <c r="G313" i="81"/>
  <c r="G322" i="81"/>
  <c r="H322" i="81" s="1"/>
  <c r="G323" i="81"/>
  <c r="H323" i="81" s="1"/>
  <c r="G324" i="81"/>
  <c r="H324" i="81" s="1"/>
  <c r="G325" i="81"/>
  <c r="H325" i="81" s="1"/>
  <c r="G329" i="81"/>
  <c r="H329" i="81" s="1"/>
  <c r="G330" i="81"/>
  <c r="H330" i="81" s="1"/>
  <c r="G331" i="81"/>
  <c r="G334" i="81"/>
  <c r="H334" i="81" s="1"/>
  <c r="G335" i="81"/>
  <c r="H335" i="81" s="1"/>
  <c r="G336" i="81"/>
  <c r="H336" i="81" s="1"/>
  <c r="G337" i="81"/>
  <c r="H337" i="81" s="1"/>
  <c r="G338" i="81"/>
  <c r="H338" i="81" s="1"/>
  <c r="G339" i="81"/>
  <c r="H339" i="81" s="1"/>
  <c r="G340" i="81"/>
  <c r="H340" i="81" s="1"/>
  <c r="G343" i="81"/>
  <c r="G344" i="81"/>
  <c r="H344" i="81" s="1"/>
  <c r="G345" i="81"/>
  <c r="H345" i="81" s="1"/>
  <c r="G346" i="81"/>
  <c r="H346" i="81" s="1"/>
  <c r="G347" i="81"/>
  <c r="H347" i="81" s="1"/>
  <c r="G348" i="81"/>
  <c r="H348" i="81" s="1"/>
  <c r="G352" i="81"/>
  <c r="G353" i="81"/>
  <c r="H353" i="81" s="1"/>
  <c r="G354" i="81"/>
  <c r="H354" i="81" s="1"/>
  <c r="G355" i="81"/>
  <c r="H355" i="81" s="1"/>
  <c r="G356" i="81"/>
  <c r="H356" i="81" s="1"/>
  <c r="G359" i="81"/>
  <c r="H359" i="81" s="1"/>
  <c r="G360" i="81"/>
  <c r="H360" i="81" s="1"/>
  <c r="G361" i="81"/>
  <c r="H361" i="81" s="1"/>
  <c r="G362" i="81"/>
  <c r="H362" i="81" s="1"/>
  <c r="G363" i="81"/>
  <c r="H363" i="81" s="1"/>
  <c r="G366" i="81"/>
  <c r="H366" i="81" s="1"/>
  <c r="G367" i="81"/>
  <c r="H367" i="81" s="1"/>
  <c r="G368" i="81"/>
  <c r="H368" i="81" s="1"/>
  <c r="G369" i="81"/>
  <c r="H369" i="81" s="1"/>
  <c r="G370" i="81"/>
  <c r="H370" i="81" s="1"/>
  <c r="G16" i="81"/>
  <c r="H16" i="81" s="1"/>
  <c r="H154" i="77"/>
  <c r="J154" i="77" s="1"/>
  <c r="H155" i="77"/>
  <c r="J155" i="77" s="1"/>
  <c r="H156" i="77"/>
  <c r="J156" i="77" s="1"/>
  <c r="H158" i="77"/>
  <c r="J158" i="77" s="1"/>
  <c r="J157" i="77" s="1"/>
  <c r="H76" i="80" s="1"/>
  <c r="H161" i="77"/>
  <c r="J161" i="77" s="1"/>
  <c r="H162" i="77"/>
  <c r="J162" i="77" s="1"/>
  <c r="H164" i="77"/>
  <c r="J164" i="77" s="1"/>
  <c r="H165" i="77"/>
  <c r="J165" i="77" s="1"/>
  <c r="H166" i="77"/>
  <c r="J166" i="77" s="1"/>
  <c r="H168" i="77"/>
  <c r="J168" i="77" s="1"/>
  <c r="H169" i="77"/>
  <c r="J169" i="77" s="1"/>
  <c r="H170" i="77"/>
  <c r="J170" i="77" s="1"/>
  <c r="H173" i="77"/>
  <c r="J173" i="77" s="1"/>
  <c r="H174" i="77"/>
  <c r="J174" i="77" s="1"/>
  <c r="H176" i="77"/>
  <c r="J176" i="77" s="1"/>
  <c r="H177" i="77"/>
  <c r="J177" i="77" s="1"/>
  <c r="H179" i="77"/>
  <c r="J179" i="77" s="1"/>
  <c r="H180" i="77"/>
  <c r="J180" i="77" s="1"/>
  <c r="H118" i="77"/>
  <c r="J118" i="77" s="1"/>
  <c r="H57" i="80"/>
  <c r="H120" i="77"/>
  <c r="J120" i="77" s="1"/>
  <c r="H121" i="77"/>
  <c r="J121" i="77" s="1"/>
  <c r="H123" i="77"/>
  <c r="J123" i="77" s="1"/>
  <c r="H124" i="77"/>
  <c r="J124" i="77" s="1"/>
  <c r="H125" i="77"/>
  <c r="J125" i="77" s="1"/>
  <c r="H126" i="77"/>
  <c r="J126" i="77" s="1"/>
  <c r="H127" i="77"/>
  <c r="J127" i="77" s="1"/>
  <c r="H128" i="77"/>
  <c r="J128" i="77" s="1"/>
  <c r="H130" i="77"/>
  <c r="J130" i="77" s="1"/>
  <c r="H131" i="77"/>
  <c r="J131" i="77" s="1"/>
  <c r="H132" i="77"/>
  <c r="J132" i="77" s="1"/>
  <c r="H133" i="77"/>
  <c r="J133" i="77" s="1"/>
  <c r="H134" i="77"/>
  <c r="J134" i="77" s="1"/>
  <c r="H135" i="77"/>
  <c r="J135" i="77" s="1"/>
  <c r="H137" i="77"/>
  <c r="J137" i="77" s="1"/>
  <c r="H138" i="77"/>
  <c r="J138" i="77" s="1"/>
  <c r="H139" i="77"/>
  <c r="J139" i="77" s="1"/>
  <c r="H140" i="77"/>
  <c r="J140" i="77" s="1"/>
  <c r="H141" i="77"/>
  <c r="J141" i="77" s="1"/>
  <c r="H144" i="77"/>
  <c r="J144" i="77" s="1"/>
  <c r="J143" i="77" s="1"/>
  <c r="H65" i="80" s="1"/>
  <c r="H148" i="77"/>
  <c r="J148" i="77" s="1"/>
  <c r="H149" i="77"/>
  <c r="J149" i="77" s="1"/>
  <c r="H150" i="77"/>
  <c r="J150" i="77" s="1"/>
  <c r="H151" i="77"/>
  <c r="J151" i="77" s="1"/>
  <c r="G246" i="79"/>
  <c r="I246" i="79" s="1"/>
  <c r="G247" i="79"/>
  <c r="I247" i="79" s="1"/>
  <c r="G248" i="79"/>
  <c r="I248" i="79" s="1"/>
  <c r="G249" i="79"/>
  <c r="I249" i="79" s="1"/>
  <c r="G250" i="79"/>
  <c r="I250" i="79" s="1"/>
  <c r="G251" i="79"/>
  <c r="I251" i="79" s="1"/>
  <c r="G253" i="79"/>
  <c r="I253" i="79" s="1"/>
  <c r="G254" i="79"/>
  <c r="I254" i="79" s="1"/>
  <c r="G255" i="79"/>
  <c r="I255" i="79" s="1"/>
  <c r="G256" i="79"/>
  <c r="I256" i="79" s="1"/>
  <c r="G257" i="79"/>
  <c r="I257" i="79" s="1"/>
  <c r="G258" i="79"/>
  <c r="I258" i="79" s="1"/>
  <c r="G260" i="79"/>
  <c r="I260" i="79" s="1"/>
  <c r="G261" i="79"/>
  <c r="I261" i="79" s="1"/>
  <c r="G262" i="79"/>
  <c r="I262" i="79" s="1"/>
  <c r="G263" i="79"/>
  <c r="I263" i="79" s="1"/>
  <c r="G264" i="79"/>
  <c r="I264" i="79" s="1"/>
  <c r="G265" i="79"/>
  <c r="I265" i="79" s="1"/>
  <c r="G266" i="79"/>
  <c r="I266" i="79" s="1"/>
  <c r="G267" i="79"/>
  <c r="I267" i="79" s="1"/>
  <c r="G268" i="79"/>
  <c r="I268" i="79" s="1"/>
  <c r="G269" i="79"/>
  <c r="I269" i="79" s="1"/>
  <c r="G270" i="79"/>
  <c r="I270" i="79" s="1"/>
  <c r="G271" i="79"/>
  <c r="I271" i="79" s="1"/>
  <c r="G272" i="79"/>
  <c r="I272" i="79" s="1"/>
  <c r="G273" i="79"/>
  <c r="I273" i="79" s="1"/>
  <c r="G274" i="79"/>
  <c r="I274" i="79" s="1"/>
  <c r="G275" i="79"/>
  <c r="I275" i="79" s="1"/>
  <c r="G276" i="79"/>
  <c r="I276" i="79" s="1"/>
  <c r="G277" i="79"/>
  <c r="I277" i="79" s="1"/>
  <c r="G278" i="79"/>
  <c r="I278" i="79" s="1"/>
  <c r="G282" i="79"/>
  <c r="I282" i="79" s="1"/>
  <c r="G283" i="79"/>
  <c r="I283" i="79" s="1"/>
  <c r="G284" i="79"/>
  <c r="I284" i="79" s="1"/>
  <c r="G285" i="79"/>
  <c r="I285" i="79" s="1"/>
  <c r="G286" i="79"/>
  <c r="I286" i="79" s="1"/>
  <c r="G287" i="79"/>
  <c r="I287" i="79" s="1"/>
  <c r="G288" i="79"/>
  <c r="I288" i="79" s="1"/>
  <c r="G289" i="79"/>
  <c r="I289" i="79" s="1"/>
  <c r="G290" i="79"/>
  <c r="I290" i="79" s="1"/>
  <c r="G291" i="79"/>
  <c r="I291" i="79" s="1"/>
  <c r="G292" i="79"/>
  <c r="I292" i="79" s="1"/>
  <c r="G293" i="79"/>
  <c r="I293" i="79" s="1"/>
  <c r="G294" i="79"/>
  <c r="I294" i="79" s="1"/>
  <c r="G295" i="79"/>
  <c r="I295" i="79" s="1"/>
  <c r="G296" i="79"/>
  <c r="I296" i="79" s="1"/>
  <c r="G297" i="79"/>
  <c r="I297" i="79" s="1"/>
  <c r="G298" i="79"/>
  <c r="I298" i="79" s="1"/>
  <c r="G299" i="79"/>
  <c r="I299" i="79" s="1"/>
  <c r="G300" i="79"/>
  <c r="I300" i="79" s="1"/>
  <c r="G303" i="79"/>
  <c r="I303" i="79" s="1"/>
  <c r="G304" i="79"/>
  <c r="I304" i="79" s="1"/>
  <c r="G305" i="79"/>
  <c r="I305" i="79" s="1"/>
  <c r="G306" i="79"/>
  <c r="I306" i="79" s="1"/>
  <c r="G307" i="79"/>
  <c r="I307" i="79" s="1"/>
  <c r="G308" i="79"/>
  <c r="I308" i="79" s="1"/>
  <c r="G309" i="79"/>
  <c r="I309" i="79" s="1"/>
  <c r="G310" i="79"/>
  <c r="I310" i="79" s="1"/>
  <c r="G311" i="79"/>
  <c r="I311" i="79" s="1"/>
  <c r="G312" i="79"/>
  <c r="I312" i="79" s="1"/>
  <c r="G313" i="79"/>
  <c r="I313" i="79" s="1"/>
  <c r="G314" i="79"/>
  <c r="I314" i="79" s="1"/>
  <c r="G318" i="79"/>
  <c r="I318" i="79" s="1"/>
  <c r="G319" i="79"/>
  <c r="I319" i="79" s="1"/>
  <c r="G320" i="79"/>
  <c r="I320" i="79" s="1"/>
  <c r="G321" i="79"/>
  <c r="I321" i="79" s="1"/>
  <c r="G322" i="79"/>
  <c r="I322" i="79" s="1"/>
  <c r="G324" i="79"/>
  <c r="I324" i="79" s="1"/>
  <c r="G325" i="79"/>
  <c r="I325" i="79" s="1"/>
  <c r="G327" i="79"/>
  <c r="I327" i="79" s="1"/>
  <c r="G328" i="79"/>
  <c r="I328" i="79" s="1"/>
  <c r="G329" i="79"/>
  <c r="I329" i="79" s="1"/>
  <c r="G343" i="79"/>
  <c r="I343" i="79" s="1"/>
  <c r="G344" i="79"/>
  <c r="I344" i="79" s="1"/>
  <c r="G345" i="79"/>
  <c r="I345" i="79" s="1"/>
  <c r="G346" i="79"/>
  <c r="I346" i="79" s="1"/>
  <c r="G347" i="79"/>
  <c r="I347" i="79" s="1"/>
  <c r="G348" i="79"/>
  <c r="I348" i="79" s="1"/>
  <c r="G349" i="79"/>
  <c r="I349" i="79" s="1"/>
  <c r="G350" i="79"/>
  <c r="I350" i="79" s="1"/>
  <c r="G351" i="79"/>
  <c r="I351" i="79" s="1"/>
  <c r="G352" i="79"/>
  <c r="I352" i="79" s="1"/>
  <c r="G353" i="79"/>
  <c r="I353" i="79" s="1"/>
  <c r="G357" i="79"/>
  <c r="I357" i="79" s="1"/>
  <c r="G358" i="79"/>
  <c r="I358" i="79" s="1"/>
  <c r="G359" i="79"/>
  <c r="I359" i="79" s="1"/>
  <c r="G360" i="79"/>
  <c r="I360" i="79" s="1"/>
  <c r="G361" i="79"/>
  <c r="I361" i="79" s="1"/>
  <c r="G362" i="79"/>
  <c r="I362" i="79" s="1"/>
  <c r="G363" i="79"/>
  <c r="I363" i="79" s="1"/>
  <c r="G364" i="79"/>
  <c r="I364" i="79" s="1"/>
  <c r="G365" i="79"/>
  <c r="I365" i="79" s="1"/>
  <c r="G367" i="79"/>
  <c r="I367" i="79" s="1"/>
  <c r="G368" i="79"/>
  <c r="I368" i="79" s="1"/>
  <c r="G369" i="79"/>
  <c r="I369" i="79" s="1"/>
  <c r="G370" i="79"/>
  <c r="I370" i="79" s="1"/>
  <c r="G371" i="79"/>
  <c r="I371" i="79" s="1"/>
  <c r="G372" i="79"/>
  <c r="I372" i="79" s="1"/>
  <c r="G373" i="79"/>
  <c r="I373" i="79" s="1"/>
  <c r="G374" i="79"/>
  <c r="I374" i="79" s="1"/>
  <c r="G375" i="79"/>
  <c r="I375" i="79" s="1"/>
  <c r="G378" i="79"/>
  <c r="I378" i="79" s="1"/>
  <c r="G379" i="79"/>
  <c r="I379" i="79" s="1"/>
  <c r="G380" i="79"/>
  <c r="I380" i="79" s="1"/>
  <c r="G381" i="79"/>
  <c r="I381" i="79" s="1"/>
  <c r="G382" i="79"/>
  <c r="I382" i="79" s="1"/>
  <c r="G383" i="79"/>
  <c r="I383" i="79" s="1"/>
  <c r="G384" i="79"/>
  <c r="I384" i="79" s="1"/>
  <c r="G386" i="79"/>
  <c r="I386" i="79" s="1"/>
  <c r="G387" i="79"/>
  <c r="I387" i="79" s="1"/>
  <c r="G388" i="79"/>
  <c r="I388" i="79" s="1"/>
  <c r="G389" i="79"/>
  <c r="I389" i="79" s="1"/>
  <c r="G390" i="79"/>
  <c r="I390" i="79" s="1"/>
  <c r="G391" i="79"/>
  <c r="I391" i="79" s="1"/>
  <c r="G392" i="79"/>
  <c r="I392" i="79" s="1"/>
  <c r="G396" i="79"/>
  <c r="I396" i="79" s="1"/>
  <c r="G397" i="79"/>
  <c r="I397" i="79" s="1"/>
  <c r="G398" i="79"/>
  <c r="I398" i="79" s="1"/>
  <c r="G399" i="79"/>
  <c r="I399" i="79" s="1"/>
  <c r="G400" i="79"/>
  <c r="I400" i="79" s="1"/>
  <c r="G401" i="79"/>
  <c r="I401" i="79" s="1"/>
  <c r="G403" i="79"/>
  <c r="I403" i="79" s="1"/>
  <c r="G404" i="79"/>
  <c r="I404" i="79" s="1"/>
  <c r="G405" i="79"/>
  <c r="I405" i="79" s="1"/>
  <c r="G406" i="79"/>
  <c r="I406" i="79" s="1"/>
  <c r="G407" i="79"/>
  <c r="I407" i="79" s="1"/>
  <c r="G408" i="79"/>
  <c r="I408" i="79" s="1"/>
  <c r="G410" i="79"/>
  <c r="I410" i="79" s="1"/>
  <c r="G411" i="79"/>
  <c r="I411" i="79" s="1"/>
  <c r="G412" i="79"/>
  <c r="I412" i="79" s="1"/>
  <c r="G413" i="79"/>
  <c r="I413" i="79" s="1"/>
  <c r="G414" i="79"/>
  <c r="I414" i="79" s="1"/>
  <c r="G416" i="79"/>
  <c r="I416" i="79" s="1"/>
  <c r="G417" i="79"/>
  <c r="I417" i="79" s="1"/>
  <c r="G418" i="79"/>
  <c r="I418" i="79" s="1"/>
  <c r="G419" i="79"/>
  <c r="I419" i="79" s="1"/>
  <c r="G420" i="79"/>
  <c r="I420" i="79" s="1"/>
  <c r="G421" i="79"/>
  <c r="I421" i="79" s="1"/>
  <c r="G422" i="79"/>
  <c r="I422" i="79" s="1"/>
  <c r="G423" i="79"/>
  <c r="I423" i="79" s="1"/>
  <c r="G424" i="79"/>
  <c r="I424" i="79" s="1"/>
  <c r="G425" i="79"/>
  <c r="I425" i="79" s="1"/>
  <c r="G426" i="79"/>
  <c r="I426" i="79" s="1"/>
  <c r="G304" i="76"/>
  <c r="G194" i="76"/>
  <c r="G196" i="76"/>
  <c r="G197" i="76"/>
  <c r="G199" i="76"/>
  <c r="G200" i="76"/>
  <c r="G201" i="76"/>
  <c r="G202" i="76"/>
  <c r="G203" i="76"/>
  <c r="G204" i="76"/>
  <c r="G205" i="76"/>
  <c r="G206" i="76"/>
  <c r="G207" i="76"/>
  <c r="G208" i="76"/>
  <c r="G209" i="76"/>
  <c r="G210" i="76"/>
  <c r="G211" i="76"/>
  <c r="G212" i="76"/>
  <c r="G213" i="76"/>
  <c r="G216" i="76"/>
  <c r="G217" i="76"/>
  <c r="G218" i="76"/>
  <c r="G219" i="76"/>
  <c r="G220" i="76"/>
  <c r="G221" i="76"/>
  <c r="G222" i="76"/>
  <c r="G223" i="76"/>
  <c r="G224" i="76"/>
  <c r="G225" i="76"/>
  <c r="G226" i="76"/>
  <c r="G227" i="76"/>
  <c r="G228" i="76"/>
  <c r="G229" i="76"/>
  <c r="G230" i="76"/>
  <c r="G233" i="76"/>
  <c r="G234" i="76"/>
  <c r="G235" i="76"/>
  <c r="G236" i="76"/>
  <c r="G237" i="76"/>
  <c r="G241" i="76"/>
  <c r="G242" i="76"/>
  <c r="G243" i="76"/>
  <c r="G244" i="76"/>
  <c r="G245" i="76"/>
  <c r="G246" i="76"/>
  <c r="G247" i="76"/>
  <c r="G249" i="76"/>
  <c r="G250" i="76"/>
  <c r="G251" i="76"/>
  <c r="G252" i="76"/>
  <c r="G253" i="76"/>
  <c r="G254" i="76"/>
  <c r="G255" i="76"/>
  <c r="G257" i="76"/>
  <c r="G258" i="76"/>
  <c r="G259" i="76"/>
  <c r="G260" i="76"/>
  <c r="G261" i="76"/>
  <c r="G262" i="76"/>
  <c r="G263" i="76"/>
  <c r="G268" i="76"/>
  <c r="G269" i="76"/>
  <c r="G270" i="76"/>
  <c r="G272" i="76"/>
  <c r="G273" i="76"/>
  <c r="G274" i="76"/>
  <c r="G275" i="76"/>
  <c r="G278" i="76"/>
  <c r="G279" i="76"/>
  <c r="G280" i="76"/>
  <c r="G281" i="76"/>
  <c r="G284" i="76"/>
  <c r="G285" i="76"/>
  <c r="G286" i="76"/>
  <c r="G287" i="76"/>
  <c r="G288" i="76"/>
  <c r="G289" i="76"/>
  <c r="G290" i="76"/>
  <c r="G291" i="76"/>
  <c r="G295" i="76"/>
  <c r="G296" i="76"/>
  <c r="G297" i="76"/>
  <c r="G298" i="76"/>
  <c r="G299" i="76"/>
  <c r="G300" i="76"/>
  <c r="G301" i="76"/>
  <c r="G302" i="76"/>
  <c r="G303" i="76"/>
  <c r="G307" i="76"/>
  <c r="G308" i="76"/>
  <c r="G309" i="76"/>
  <c r="G310" i="76"/>
  <c r="G311" i="76"/>
  <c r="G312" i="76"/>
  <c r="G313" i="76"/>
  <c r="G314" i="76"/>
  <c r="G317" i="76"/>
  <c r="G318" i="76"/>
  <c r="G319" i="76"/>
  <c r="G320" i="76"/>
  <c r="G321" i="76"/>
  <c r="G322" i="76"/>
  <c r="G325" i="76"/>
  <c r="G326" i="76"/>
  <c r="G327" i="76"/>
  <c r="G36" i="79"/>
  <c r="I36" i="79" s="1"/>
  <c r="D6" i="5"/>
  <c r="D7" i="5"/>
  <c r="E7" i="5" s="1"/>
  <c r="D8" i="5"/>
  <c r="G8" i="5" s="1"/>
  <c r="H8" i="5" s="1"/>
  <c r="P8" i="5"/>
  <c r="D9" i="5"/>
  <c r="D10" i="5"/>
  <c r="G10" i="5" s="1"/>
  <c r="H10" i="5" s="1"/>
  <c r="I10" i="5" s="1"/>
  <c r="D11" i="5"/>
  <c r="G11" i="5" s="1"/>
  <c r="H11" i="5" s="1"/>
  <c r="D12" i="5"/>
  <c r="E12" i="5" s="1"/>
  <c r="D13" i="5"/>
  <c r="D14" i="5"/>
  <c r="E14" i="5" s="1"/>
  <c r="D16" i="5"/>
  <c r="G16" i="5" s="1"/>
  <c r="H16" i="5" s="1"/>
  <c r="I16" i="5" s="1"/>
  <c r="D17" i="5"/>
  <c r="G17" i="5" s="1"/>
  <c r="H17" i="5" s="1"/>
  <c r="D18" i="5"/>
  <c r="D19" i="5"/>
  <c r="D20" i="5"/>
  <c r="E20" i="5" s="1"/>
  <c r="D21" i="5"/>
  <c r="G21" i="5" s="1"/>
  <c r="H21" i="5" s="1"/>
  <c r="I21" i="5" s="1"/>
  <c r="D22" i="5"/>
  <c r="D23" i="5"/>
  <c r="E23" i="5" s="1"/>
  <c r="D24" i="5"/>
  <c r="D25" i="5"/>
  <c r="G25" i="5" s="1"/>
  <c r="D26" i="5"/>
  <c r="G26" i="5" s="1"/>
  <c r="H26" i="5" s="1"/>
  <c r="I26" i="5" s="1"/>
  <c r="D27" i="5"/>
  <c r="E27" i="5" s="1"/>
  <c r="D29" i="5"/>
  <c r="G29" i="5" s="1"/>
  <c r="H29" i="5" s="1"/>
  <c r="I29" i="5" s="1"/>
  <c r="G6" i="81"/>
  <c r="H6" i="81" s="1"/>
  <c r="G7" i="81"/>
  <c r="H7" i="81" s="1"/>
  <c r="G8" i="81"/>
  <c r="G9" i="81"/>
  <c r="H9" i="81" s="1"/>
  <c r="J6" i="77"/>
  <c r="H7" i="77"/>
  <c r="J7" i="77" s="1"/>
  <c r="J8" i="77"/>
  <c r="J9" i="77"/>
  <c r="J10" i="77"/>
  <c r="H13" i="77"/>
  <c r="J13" i="77" s="1"/>
  <c r="H14" i="77"/>
  <c r="J14" i="77" s="1"/>
  <c r="H15" i="77"/>
  <c r="J15" i="77" s="1"/>
  <c r="H16" i="77"/>
  <c r="J16" i="77" s="1"/>
  <c r="H18" i="77"/>
  <c r="J18" i="77" s="1"/>
  <c r="H19" i="77"/>
  <c r="J19" i="77" s="1"/>
  <c r="H20" i="77"/>
  <c r="J20" i="77" s="1"/>
  <c r="H22" i="77"/>
  <c r="J22" i="77" s="1"/>
  <c r="H23" i="77"/>
  <c r="J23" i="77" s="1"/>
  <c r="H24" i="77"/>
  <c r="J24" i="77" s="1"/>
  <c r="H26" i="77"/>
  <c r="J26" i="77" s="1"/>
  <c r="H27" i="77"/>
  <c r="J27" i="77" s="1"/>
  <c r="H28" i="77"/>
  <c r="J28" i="77" s="1"/>
  <c r="H29" i="77"/>
  <c r="J29" i="77" s="1"/>
  <c r="J30" i="77"/>
  <c r="H32" i="77"/>
  <c r="J32" i="77" s="1"/>
  <c r="H33" i="77"/>
  <c r="J33" i="77" s="1"/>
  <c r="H34" i="77"/>
  <c r="J34" i="77" s="1"/>
  <c r="H37" i="77"/>
  <c r="J37" i="77" s="1"/>
  <c r="J36" i="77" s="1"/>
  <c r="H22" i="80" s="1"/>
  <c r="H39" i="77"/>
  <c r="J39" i="77" s="1"/>
  <c r="H41" i="77"/>
  <c r="J41" i="77" s="1"/>
  <c r="H43" i="77"/>
  <c r="J43" i="77" s="1"/>
  <c r="H44" i="77"/>
  <c r="J44" i="77" s="1"/>
  <c r="H45" i="77"/>
  <c r="J45" i="77" s="1"/>
  <c r="H47" i="77"/>
  <c r="J47" i="77" s="1"/>
  <c r="H48" i="77"/>
  <c r="J48" i="77" s="1"/>
  <c r="H49" i="77"/>
  <c r="J49" i="77" s="1"/>
  <c r="H51" i="77"/>
  <c r="J51" i="77" s="1"/>
  <c r="J50" i="77" s="1"/>
  <c r="H26" i="80" s="1"/>
  <c r="H53" i="77"/>
  <c r="J53" i="77" s="1"/>
  <c r="H54" i="77"/>
  <c r="J54" i="77" s="1"/>
  <c r="H55" i="77"/>
  <c r="J55" i="77" s="1"/>
  <c r="H57" i="77"/>
  <c r="J57" i="77" s="1"/>
  <c r="J56" i="77" s="1"/>
  <c r="H28" i="80" s="1"/>
  <c r="H59" i="77"/>
  <c r="J59" i="77" s="1"/>
  <c r="H63" i="77"/>
  <c r="J63" i="77" s="1"/>
  <c r="J62" i="77" s="1"/>
  <c r="H30" i="80" s="1"/>
  <c r="H65" i="77"/>
  <c r="J65" i="77" s="1"/>
  <c r="H66" i="77"/>
  <c r="J66" i="77" s="1"/>
  <c r="H67" i="77"/>
  <c r="J67" i="77" s="1"/>
  <c r="H68" i="77"/>
  <c r="J68" i="77" s="1"/>
  <c r="H70" i="77"/>
  <c r="J70" i="77" s="1"/>
  <c r="H71" i="77"/>
  <c r="J71" i="77" s="1"/>
  <c r="H72" i="77"/>
  <c r="J72" i="77" s="1"/>
  <c r="H73" i="77"/>
  <c r="J73" i="77" s="1"/>
  <c r="H75" i="77"/>
  <c r="J75" i="77" s="1"/>
  <c r="H76" i="77"/>
  <c r="J76" i="77" s="1"/>
  <c r="H77" i="77"/>
  <c r="J77" i="77" s="1"/>
  <c r="H80" i="77"/>
  <c r="J80" i="77" s="1"/>
  <c r="H81" i="77"/>
  <c r="J81" i="77" s="1"/>
  <c r="H83" i="77"/>
  <c r="J83" i="77" s="1"/>
  <c r="H84" i="77"/>
  <c r="J84" i="77" s="1"/>
  <c r="H85" i="77"/>
  <c r="J85" i="77" s="1"/>
  <c r="H89" i="77"/>
  <c r="J89" i="77" s="1"/>
  <c r="H90" i="77"/>
  <c r="J90" i="77" s="1"/>
  <c r="H91" i="77"/>
  <c r="J91" i="77" s="1"/>
  <c r="H92" i="77"/>
  <c r="J92" i="77" s="1"/>
  <c r="H93" i="77"/>
  <c r="J93" i="77" s="1"/>
  <c r="H95" i="77"/>
  <c r="J95" i="77" s="1"/>
  <c r="H96" i="77"/>
  <c r="J96" i="77" s="1"/>
  <c r="H97" i="77"/>
  <c r="J97" i="77" s="1"/>
  <c r="J98" i="77"/>
  <c r="H100" i="77"/>
  <c r="J100" i="77" s="1"/>
  <c r="J99" i="77" s="1"/>
  <c r="H42" i="80" s="1"/>
  <c r="H102" i="77"/>
  <c r="J102" i="77" s="1"/>
  <c r="H103" i="77"/>
  <c r="J103" i="77" s="1"/>
  <c r="H104" i="77"/>
  <c r="J104" i="77" s="1"/>
  <c r="J105" i="77"/>
  <c r="H107" i="77"/>
  <c r="J107" i="77" s="1"/>
  <c r="H49" i="80"/>
  <c r="H108" i="77"/>
  <c r="H109" i="77"/>
  <c r="H110" i="77"/>
  <c r="H112" i="77"/>
  <c r="J112" i="77" s="1"/>
  <c r="H113" i="77"/>
  <c r="J113" i="77" s="1"/>
  <c r="H114" i="77"/>
  <c r="J114" i="77" s="1"/>
  <c r="H115" i="77"/>
  <c r="J115" i="77" s="1"/>
  <c r="G5" i="79"/>
  <c r="I5" i="79" s="1"/>
  <c r="G6" i="79"/>
  <c r="I6" i="79" s="1"/>
  <c r="G7" i="79"/>
  <c r="I7" i="79" s="1"/>
  <c r="G8" i="79"/>
  <c r="I8" i="79" s="1"/>
  <c r="G9" i="79"/>
  <c r="I9" i="79" s="1"/>
  <c r="G10" i="79"/>
  <c r="I10" i="79" s="1"/>
  <c r="I11" i="79"/>
  <c r="I12" i="79"/>
  <c r="I13" i="79"/>
  <c r="I14" i="79"/>
  <c r="G16" i="79"/>
  <c r="I16" i="79" s="1"/>
  <c r="G17" i="79"/>
  <c r="I17" i="79" s="1"/>
  <c r="G18" i="79"/>
  <c r="I18" i="79" s="1"/>
  <c r="G19" i="79"/>
  <c r="I19" i="79" s="1"/>
  <c r="G20" i="79"/>
  <c r="I20" i="79" s="1"/>
  <c r="G21" i="79"/>
  <c r="I21" i="79" s="1"/>
  <c r="G22" i="79"/>
  <c r="I22" i="79" s="1"/>
  <c r="G23" i="79"/>
  <c r="I23" i="79" s="1"/>
  <c r="G24" i="79"/>
  <c r="I24" i="79" s="1"/>
  <c r="G25" i="79"/>
  <c r="I25" i="79" s="1"/>
  <c r="G26" i="79"/>
  <c r="I26" i="79" s="1"/>
  <c r="G27" i="79"/>
  <c r="I27" i="79" s="1"/>
  <c r="G30" i="79"/>
  <c r="I30" i="79" s="1"/>
  <c r="G31" i="79"/>
  <c r="I31" i="79" s="1"/>
  <c r="G32" i="79"/>
  <c r="I32" i="79" s="1"/>
  <c r="G33" i="79"/>
  <c r="I33" i="79" s="1"/>
  <c r="G34" i="79"/>
  <c r="I34" i="79" s="1"/>
  <c r="G35" i="79"/>
  <c r="I35" i="79" s="1"/>
  <c r="G38" i="79"/>
  <c r="I38" i="79" s="1"/>
  <c r="G39" i="79"/>
  <c r="I39" i="79" s="1"/>
  <c r="G40" i="79"/>
  <c r="I40" i="79" s="1"/>
  <c r="G41" i="79"/>
  <c r="I41" i="79" s="1"/>
  <c r="G42" i="79"/>
  <c r="I42" i="79" s="1"/>
  <c r="G43" i="79"/>
  <c r="I43" i="79" s="1"/>
  <c r="G45" i="79"/>
  <c r="I45" i="79" s="1"/>
  <c r="G46" i="79"/>
  <c r="I46" i="79" s="1"/>
  <c r="G47" i="79"/>
  <c r="I47" i="79" s="1"/>
  <c r="G48" i="79"/>
  <c r="I48" i="79" s="1"/>
  <c r="G50" i="79"/>
  <c r="I50" i="79" s="1"/>
  <c r="G53" i="79"/>
  <c r="I53" i="79" s="1"/>
  <c r="G54" i="79"/>
  <c r="I54" i="79" s="1"/>
  <c r="G55" i="79"/>
  <c r="I55" i="79" s="1"/>
  <c r="G56" i="79"/>
  <c r="I56" i="79" s="1"/>
  <c r="G57" i="79"/>
  <c r="I57" i="79" s="1"/>
  <c r="G58" i="79"/>
  <c r="I58" i="79" s="1"/>
  <c r="G60" i="79"/>
  <c r="I60" i="79" s="1"/>
  <c r="G61" i="79"/>
  <c r="I61" i="79" s="1"/>
  <c r="G62" i="79"/>
  <c r="I62" i="79" s="1"/>
  <c r="G63" i="79"/>
  <c r="I63" i="79" s="1"/>
  <c r="G64" i="79"/>
  <c r="I64" i="79" s="1"/>
  <c r="G65" i="79"/>
  <c r="I65" i="79" s="1"/>
  <c r="G66" i="79"/>
  <c r="I66" i="79" s="1"/>
  <c r="G68" i="79"/>
  <c r="I68" i="79" s="1"/>
  <c r="G69" i="79"/>
  <c r="I69" i="79" s="1"/>
  <c r="G70" i="79"/>
  <c r="I70" i="79" s="1"/>
  <c r="G71" i="79"/>
  <c r="I71" i="79" s="1"/>
  <c r="G72" i="79"/>
  <c r="I72" i="79" s="1"/>
  <c r="G73" i="79"/>
  <c r="I73" i="79" s="1"/>
  <c r="G75" i="79"/>
  <c r="I75" i="79" s="1"/>
  <c r="G76" i="79"/>
  <c r="I76" i="79" s="1"/>
  <c r="G77" i="79"/>
  <c r="I77" i="79" s="1"/>
  <c r="G78" i="79"/>
  <c r="I78" i="79" s="1"/>
  <c r="G79" i="79"/>
  <c r="I79" i="79" s="1"/>
  <c r="G80" i="79"/>
  <c r="I80" i="79" s="1"/>
  <c r="G82" i="79"/>
  <c r="I82" i="79" s="1"/>
  <c r="G83" i="79"/>
  <c r="I83" i="79" s="1"/>
  <c r="G84" i="79"/>
  <c r="I84" i="79" s="1"/>
  <c r="G85" i="79"/>
  <c r="I85" i="79" s="1"/>
  <c r="G86" i="79"/>
  <c r="I86" i="79" s="1"/>
  <c r="G87" i="79"/>
  <c r="I87" i="79" s="1"/>
  <c r="G89" i="79"/>
  <c r="I89" i="79" s="1"/>
  <c r="G90" i="79"/>
  <c r="I90" i="79" s="1"/>
  <c r="G91" i="79"/>
  <c r="I91" i="79" s="1"/>
  <c r="G92" i="79"/>
  <c r="I92" i="79" s="1"/>
  <c r="G93" i="79"/>
  <c r="I93" i="79" s="1"/>
  <c r="G94" i="79"/>
  <c r="I94" i="79" s="1"/>
  <c r="G96" i="79"/>
  <c r="I96" i="79" s="1"/>
  <c r="G97" i="79"/>
  <c r="I97" i="79" s="1"/>
  <c r="G98" i="79"/>
  <c r="I98" i="79" s="1"/>
  <c r="G99" i="79"/>
  <c r="I99" i="79" s="1"/>
  <c r="G100" i="79"/>
  <c r="I100" i="79" s="1"/>
  <c r="G101" i="79"/>
  <c r="I101" i="79" s="1"/>
  <c r="G103" i="79"/>
  <c r="I103" i="79" s="1"/>
  <c r="G104" i="79"/>
  <c r="I104" i="79" s="1"/>
  <c r="G105" i="79"/>
  <c r="I105" i="79" s="1"/>
  <c r="G106" i="79"/>
  <c r="I106" i="79" s="1"/>
  <c r="G107" i="79"/>
  <c r="I107" i="79" s="1"/>
  <c r="G108" i="79"/>
  <c r="I108" i="79" s="1"/>
  <c r="G110" i="79"/>
  <c r="I110" i="79" s="1"/>
  <c r="G111" i="79"/>
  <c r="I111" i="79" s="1"/>
  <c r="G112" i="79"/>
  <c r="I112" i="79" s="1"/>
  <c r="G113" i="79"/>
  <c r="I113" i="79" s="1"/>
  <c r="G114" i="79"/>
  <c r="I114" i="79" s="1"/>
  <c r="G115" i="79"/>
  <c r="I115" i="79" s="1"/>
  <c r="G117" i="79"/>
  <c r="I117" i="79" s="1"/>
  <c r="G118" i="79"/>
  <c r="I118" i="79" s="1"/>
  <c r="G119" i="79"/>
  <c r="I119" i="79" s="1"/>
  <c r="G120" i="79"/>
  <c r="I120" i="79" s="1"/>
  <c r="G121" i="79"/>
  <c r="I121" i="79" s="1"/>
  <c r="G122" i="79"/>
  <c r="I122" i="79" s="1"/>
  <c r="G123" i="79"/>
  <c r="I123" i="79" s="1"/>
  <c r="G124" i="79"/>
  <c r="I124" i="79" s="1"/>
  <c r="G126" i="79"/>
  <c r="I126" i="79" s="1"/>
  <c r="G127" i="79"/>
  <c r="I127" i="79" s="1"/>
  <c r="G128" i="79"/>
  <c r="I128" i="79" s="1"/>
  <c r="G129" i="79"/>
  <c r="I129" i="79" s="1"/>
  <c r="G130" i="79"/>
  <c r="I130" i="79" s="1"/>
  <c r="G131" i="79"/>
  <c r="I131" i="79" s="1"/>
  <c r="G133" i="79"/>
  <c r="I133" i="79" s="1"/>
  <c r="G134" i="79"/>
  <c r="I134" i="79" s="1"/>
  <c r="G135" i="79"/>
  <c r="I135" i="79" s="1"/>
  <c r="G136" i="79"/>
  <c r="I136" i="79" s="1"/>
  <c r="G137" i="79"/>
  <c r="I137" i="79" s="1"/>
  <c r="G138" i="79"/>
  <c r="I138" i="79" s="1"/>
  <c r="G139" i="79"/>
  <c r="I139" i="79" s="1"/>
  <c r="G140" i="79"/>
  <c r="I140" i="79" s="1"/>
  <c r="G141" i="79"/>
  <c r="I141" i="79" s="1"/>
  <c r="G142" i="79"/>
  <c r="I142" i="79" s="1"/>
  <c r="G143" i="79"/>
  <c r="I143" i="79" s="1"/>
  <c r="G144" i="79"/>
  <c r="I144" i="79" s="1"/>
  <c r="G145" i="79"/>
  <c r="I145" i="79" s="1"/>
  <c r="G146" i="79"/>
  <c r="I146" i="79" s="1"/>
  <c r="G147" i="79"/>
  <c r="I147" i="79" s="1"/>
  <c r="G148" i="79"/>
  <c r="I148" i="79" s="1"/>
  <c r="G149" i="79"/>
  <c r="I149" i="79" s="1"/>
  <c r="G150" i="79"/>
  <c r="I150" i="79" s="1"/>
  <c r="G151" i="79"/>
  <c r="I151" i="79" s="1"/>
  <c r="G152" i="79"/>
  <c r="I152" i="79" s="1"/>
  <c r="G153" i="79"/>
  <c r="I153" i="79" s="1"/>
  <c r="G154" i="79"/>
  <c r="I154" i="79" s="1"/>
  <c r="E155" i="79"/>
  <c r="G155" i="79" s="1"/>
  <c r="I155" i="79" s="1"/>
  <c r="G156" i="79"/>
  <c r="I156" i="79" s="1"/>
  <c r="G159" i="79"/>
  <c r="I159" i="79" s="1"/>
  <c r="G160" i="79"/>
  <c r="I160" i="79" s="1"/>
  <c r="G161" i="79"/>
  <c r="I161" i="79" s="1"/>
  <c r="G162" i="79"/>
  <c r="I162" i="79" s="1"/>
  <c r="G163" i="79"/>
  <c r="I163" i="79" s="1"/>
  <c r="G166" i="79"/>
  <c r="I166" i="79" s="1"/>
  <c r="G167" i="79"/>
  <c r="I167" i="79" s="1"/>
  <c r="G168" i="79"/>
  <c r="I168" i="79" s="1"/>
  <c r="G169" i="79"/>
  <c r="I169" i="79" s="1"/>
  <c r="G170" i="79"/>
  <c r="I170" i="79" s="1"/>
  <c r="G171" i="79"/>
  <c r="I171" i="79" s="1"/>
  <c r="G173" i="79"/>
  <c r="G174" i="79"/>
  <c r="I174" i="79" s="1"/>
  <c r="G175" i="79"/>
  <c r="I175" i="79" s="1"/>
  <c r="G176" i="79"/>
  <c r="I176" i="79" s="1"/>
  <c r="G177" i="79"/>
  <c r="I177" i="79" s="1"/>
  <c r="G181" i="79"/>
  <c r="I181" i="79" s="1"/>
  <c r="G182" i="79"/>
  <c r="I182" i="79" s="1"/>
  <c r="G183" i="79"/>
  <c r="I183" i="79" s="1"/>
  <c r="G184" i="79"/>
  <c r="I184" i="79" s="1"/>
  <c r="G185" i="79"/>
  <c r="I185" i="79" s="1"/>
  <c r="G186" i="79"/>
  <c r="I186" i="79" s="1"/>
  <c r="G187" i="79"/>
  <c r="I187" i="79" s="1"/>
  <c r="G189" i="79"/>
  <c r="I189" i="79" s="1"/>
  <c r="G190" i="79"/>
  <c r="I190" i="79" s="1"/>
  <c r="G191" i="79"/>
  <c r="I191" i="79" s="1"/>
  <c r="G192" i="79"/>
  <c r="I192" i="79" s="1"/>
  <c r="G193" i="79"/>
  <c r="I193" i="79" s="1"/>
  <c r="G194" i="79"/>
  <c r="I194" i="79" s="1"/>
  <c r="G198" i="79"/>
  <c r="I198" i="79" s="1"/>
  <c r="G199" i="79"/>
  <c r="I199" i="79" s="1"/>
  <c r="G200" i="79"/>
  <c r="I200" i="79" s="1"/>
  <c r="G201" i="79"/>
  <c r="I201" i="79" s="1"/>
  <c r="G202" i="79"/>
  <c r="I202" i="79" s="1"/>
  <c r="G203" i="79"/>
  <c r="I203" i="79" s="1"/>
  <c r="G204" i="79"/>
  <c r="I204" i="79" s="1"/>
  <c r="G205" i="79"/>
  <c r="I205" i="79" s="1"/>
  <c r="G206" i="79"/>
  <c r="I206" i="79" s="1"/>
  <c r="G207" i="79"/>
  <c r="I207" i="79" s="1"/>
  <c r="G208" i="79"/>
  <c r="I208" i="79" s="1"/>
  <c r="G209" i="79"/>
  <c r="I209" i="79" s="1"/>
  <c r="G211" i="79"/>
  <c r="I211" i="79" s="1"/>
  <c r="G212" i="79"/>
  <c r="I212" i="79" s="1"/>
  <c r="G213" i="79"/>
  <c r="I213" i="79" s="1"/>
  <c r="G214" i="79"/>
  <c r="I214" i="79" s="1"/>
  <c r="G215" i="79"/>
  <c r="I215" i="79" s="1"/>
  <c r="G218" i="79"/>
  <c r="I218" i="79" s="1"/>
  <c r="G219" i="79"/>
  <c r="I219" i="79" s="1"/>
  <c r="G220" i="79"/>
  <c r="I220" i="79" s="1"/>
  <c r="G221" i="79"/>
  <c r="I221" i="79" s="1"/>
  <c r="G222" i="79"/>
  <c r="I222" i="79" s="1"/>
  <c r="G223" i="79"/>
  <c r="I223" i="79" s="1"/>
  <c r="G224" i="79"/>
  <c r="I224" i="79" s="1"/>
  <c r="G225" i="79"/>
  <c r="I225" i="79" s="1"/>
  <c r="G226" i="79"/>
  <c r="I226" i="79" s="1"/>
  <c r="G227" i="79"/>
  <c r="I227" i="79" s="1"/>
  <c r="G229" i="79"/>
  <c r="I229" i="79" s="1"/>
  <c r="G230" i="79"/>
  <c r="I230" i="79" s="1"/>
  <c r="G231" i="79"/>
  <c r="I231" i="79" s="1"/>
  <c r="G232" i="79"/>
  <c r="I232" i="79" s="1"/>
  <c r="G233" i="79"/>
  <c r="I233" i="79" s="1"/>
  <c r="G234" i="79"/>
  <c r="I234" i="79" s="1"/>
  <c r="G235" i="79"/>
  <c r="I235" i="79" s="1"/>
  <c r="G236" i="79"/>
  <c r="I236" i="79" s="1"/>
  <c r="G237" i="79"/>
  <c r="I237" i="79" s="1"/>
  <c r="G238" i="79"/>
  <c r="I238" i="79" s="1"/>
  <c r="G239" i="79"/>
  <c r="I239" i="79" s="1"/>
  <c r="G240" i="79"/>
  <c r="I240" i="79" s="1"/>
  <c r="G241" i="79"/>
  <c r="I241" i="79" s="1"/>
  <c r="G242" i="79"/>
  <c r="I242" i="79" s="1"/>
  <c r="G326" i="79"/>
  <c r="I326" i="79" s="1"/>
  <c r="G5" i="76"/>
  <c r="G6" i="76"/>
  <c r="G7" i="76"/>
  <c r="G8" i="76"/>
  <c r="G9" i="76"/>
  <c r="G10" i="76"/>
  <c r="G11" i="76"/>
  <c r="G17" i="76"/>
  <c r="G18" i="76"/>
  <c r="G19" i="76"/>
  <c r="G20" i="76"/>
  <c r="G21" i="76"/>
  <c r="G22" i="76"/>
  <c r="G23" i="76"/>
  <c r="G24" i="76"/>
  <c r="G25" i="76"/>
  <c r="G26" i="76"/>
  <c r="G29" i="76"/>
  <c r="G30" i="76"/>
  <c r="G31" i="76"/>
  <c r="G32" i="76"/>
  <c r="G34" i="76"/>
  <c r="G35" i="76"/>
  <c r="G36" i="76"/>
  <c r="G38" i="76"/>
  <c r="G39" i="76"/>
  <c r="G40" i="76"/>
  <c r="G41" i="76"/>
  <c r="G42" i="76"/>
  <c r="G43" i="76"/>
  <c r="G44" i="76"/>
  <c r="G45" i="76"/>
  <c r="G46" i="76"/>
  <c r="G47" i="76"/>
  <c r="G51" i="76"/>
  <c r="G52" i="76"/>
  <c r="G54" i="76"/>
  <c r="G55" i="76"/>
  <c r="G56" i="76"/>
  <c r="G59" i="76"/>
  <c r="G60" i="76"/>
  <c r="G61" i="76"/>
  <c r="G63" i="76"/>
  <c r="G64" i="76"/>
  <c r="G65" i="76"/>
  <c r="G66" i="76"/>
  <c r="G67" i="76"/>
  <c r="G69" i="76"/>
  <c r="G70" i="76"/>
  <c r="G71" i="76"/>
  <c r="G72" i="76"/>
  <c r="G74" i="76"/>
  <c r="G75" i="76"/>
  <c r="G76" i="76"/>
  <c r="G77" i="76"/>
  <c r="G79" i="76"/>
  <c r="G80" i="76"/>
  <c r="G81" i="76"/>
  <c r="G83" i="76"/>
  <c r="G84" i="76"/>
  <c r="G85" i="76"/>
  <c r="G86" i="76"/>
  <c r="G88" i="76"/>
  <c r="G89" i="76"/>
  <c r="G91" i="76"/>
  <c r="G92" i="76"/>
  <c r="G93" i="76"/>
  <c r="G94" i="76"/>
  <c r="G95" i="76"/>
  <c r="G96" i="76"/>
  <c r="G98" i="76"/>
  <c r="G99" i="76"/>
  <c r="G102" i="76"/>
  <c r="G103" i="76"/>
  <c r="G104" i="76"/>
  <c r="G105" i="76"/>
  <c r="G106" i="76"/>
  <c r="G107" i="76"/>
  <c r="G108" i="76"/>
  <c r="G109" i="76"/>
  <c r="G110" i="76"/>
  <c r="G111" i="76"/>
  <c r="G112" i="76"/>
  <c r="G113" i="76"/>
  <c r="G114" i="76"/>
  <c r="G117" i="76"/>
  <c r="G118" i="76"/>
  <c r="G119" i="76"/>
  <c r="G120" i="76"/>
  <c r="G121" i="76"/>
  <c r="G122" i="76"/>
  <c r="G123" i="76"/>
  <c r="G124" i="76"/>
  <c r="G125" i="76"/>
  <c r="G126" i="76"/>
  <c r="G127" i="76"/>
  <c r="G128" i="76"/>
  <c r="G129" i="76"/>
  <c r="G132" i="76"/>
  <c r="G133" i="76"/>
  <c r="G134" i="76"/>
  <c r="G137" i="76"/>
  <c r="G138" i="76"/>
  <c r="G139" i="76"/>
  <c r="G141" i="76"/>
  <c r="G142" i="76"/>
  <c r="G143" i="76"/>
  <c r="G144" i="76"/>
  <c r="G145" i="76"/>
  <c r="G146" i="76"/>
  <c r="G147" i="76"/>
  <c r="G148" i="76"/>
  <c r="G149" i="76"/>
  <c r="G154" i="76"/>
  <c r="G155" i="76"/>
  <c r="G156" i="76"/>
  <c r="G157" i="76"/>
  <c r="G158" i="76"/>
  <c r="G159" i="76"/>
  <c r="G160" i="76"/>
  <c r="G161" i="76"/>
  <c r="G162" i="76"/>
  <c r="G165" i="76"/>
  <c r="G166" i="76"/>
  <c r="G170" i="76"/>
  <c r="G171" i="76"/>
  <c r="G172" i="76"/>
  <c r="G173" i="76"/>
  <c r="G174" i="76"/>
  <c r="G176" i="76"/>
  <c r="G177" i="76"/>
  <c r="G180" i="76"/>
  <c r="G181" i="76"/>
  <c r="G183" i="76"/>
  <c r="G184" i="76"/>
  <c r="G185" i="76"/>
  <c r="G186" i="76"/>
  <c r="G187" i="76"/>
  <c r="G188" i="76"/>
  <c r="G189" i="76"/>
  <c r="G190" i="76"/>
  <c r="V9" i="78"/>
  <c r="V13" i="78"/>
  <c r="V28" i="78"/>
  <c r="V34" i="78"/>
  <c r="V41" i="78"/>
  <c r="H18" i="80"/>
  <c r="H21" i="80" s="1"/>
  <c r="G13" i="5"/>
  <c r="H13" i="5" s="1"/>
  <c r="I17" i="5"/>
  <c r="M5" i="78" s="1"/>
  <c r="H31" i="80"/>
  <c r="H39" i="80"/>
  <c r="G18" i="80"/>
  <c r="G21" i="80" s="1"/>
  <c r="G31" i="80"/>
  <c r="G39" i="80"/>
  <c r="G35" i="80"/>
  <c r="G60" i="80" s="1"/>
  <c r="E24" i="5"/>
  <c r="E22" i="5"/>
  <c r="G22" i="5"/>
  <c r="H22" i="5" s="1"/>
  <c r="I11" i="5"/>
  <c r="H80" i="80"/>
  <c r="H229" i="81"/>
  <c r="G85" i="80"/>
  <c r="G86" i="80"/>
  <c r="G87" i="80"/>
  <c r="G80" i="80"/>
  <c r="J40" i="80"/>
  <c r="K40" i="80" s="1"/>
  <c r="L40" i="80" s="1"/>
  <c r="J89" i="80"/>
  <c r="K89" i="80" s="1"/>
  <c r="L89" i="80" s="1"/>
  <c r="J61" i="80"/>
  <c r="K61" i="80" s="1"/>
  <c r="L61" i="80" s="1"/>
  <c r="H313" i="81"/>
  <c r="H127" i="81"/>
  <c r="H138" i="81"/>
  <c r="H53" i="81"/>
  <c r="H268" i="81"/>
  <c r="H253" i="81"/>
  <c r="H230" i="81"/>
  <c r="E8" i="5"/>
  <c r="E16" i="5"/>
  <c r="G20" i="5"/>
  <c r="H20" i="5" s="1"/>
  <c r="I20" i="5" s="1"/>
  <c r="E25" i="5"/>
  <c r="M74" i="78"/>
  <c r="E26" i="5" l="1"/>
  <c r="M44" i="78"/>
  <c r="M23" i="78"/>
  <c r="G7" i="5"/>
  <c r="G68" i="76"/>
  <c r="M33" i="78"/>
  <c r="M48" i="78"/>
  <c r="E10" i="5"/>
  <c r="I8" i="5"/>
  <c r="Q8" i="78" s="1"/>
  <c r="M40" i="78"/>
  <c r="M22" i="78"/>
  <c r="M62" i="78"/>
  <c r="M61" i="78"/>
  <c r="M56" i="78"/>
  <c r="E21" i="5"/>
  <c r="E17" i="5"/>
  <c r="J58" i="77"/>
  <c r="H29" i="80" s="1"/>
  <c r="G130" i="81"/>
  <c r="G125" i="81" s="1"/>
  <c r="H125" i="81" s="1"/>
  <c r="I30" i="80" s="1"/>
  <c r="G371" i="81"/>
  <c r="G175" i="76"/>
  <c r="G58" i="81"/>
  <c r="G51" i="81" s="1"/>
  <c r="H51" i="81" s="1"/>
  <c r="I20" i="80" s="1"/>
  <c r="G12" i="5"/>
  <c r="H12" i="5" s="1"/>
  <c r="I12" i="5" s="1"/>
  <c r="S26" i="78" s="1"/>
  <c r="G49" i="81"/>
  <c r="H49" i="81" s="1"/>
  <c r="J75" i="80"/>
  <c r="K75" i="80" s="1"/>
  <c r="L75" i="80" s="1"/>
  <c r="L40" i="78"/>
  <c r="L49" i="78"/>
  <c r="L35" i="78"/>
  <c r="L47" i="78"/>
  <c r="L26" i="78"/>
  <c r="L56" i="78"/>
  <c r="L84" i="78"/>
  <c r="L50" i="78"/>
  <c r="L44" i="78"/>
  <c r="L21" i="78"/>
  <c r="L30" i="78"/>
  <c r="L77" i="78"/>
  <c r="L53" i="78"/>
  <c r="L31" i="78"/>
  <c r="L85" i="78"/>
  <c r="L52" i="78"/>
  <c r="L65" i="78"/>
  <c r="L36" i="78"/>
  <c r="L62" i="78"/>
  <c r="L67" i="78"/>
  <c r="L12" i="78"/>
  <c r="L33" i="78"/>
  <c r="L14" i="78"/>
  <c r="L51" i="78"/>
  <c r="L70" i="78"/>
  <c r="L24" i="78"/>
  <c r="L71" i="78"/>
  <c r="L61" i="78"/>
  <c r="L15" i="78"/>
  <c r="L18" i="78"/>
  <c r="L75" i="78"/>
  <c r="L10" i="78"/>
  <c r="L17" i="78"/>
  <c r="L23" i="78"/>
  <c r="L43" i="78"/>
  <c r="L7" i="78"/>
  <c r="L46" i="78"/>
  <c r="L8" i="78"/>
  <c r="L29" i="78"/>
  <c r="L76" i="78"/>
  <c r="L39" i="78"/>
  <c r="L42" i="78"/>
  <c r="L16" i="78"/>
  <c r="N62" i="78"/>
  <c r="N39" i="78"/>
  <c r="N49" i="78"/>
  <c r="N32" i="78"/>
  <c r="N30" i="78"/>
  <c r="N65" i="78"/>
  <c r="N87" i="78"/>
  <c r="N43" i="78"/>
  <c r="N83" i="78"/>
  <c r="N36" i="78"/>
  <c r="N15" i="78"/>
  <c r="N35" i="78"/>
  <c r="N25" i="78"/>
  <c r="N47" i="78"/>
  <c r="S77" i="78"/>
  <c r="G209" i="81"/>
  <c r="G203" i="81" s="1"/>
  <c r="H203" i="81" s="1"/>
  <c r="I49" i="80" s="1"/>
  <c r="G184" i="81"/>
  <c r="H184" i="81" s="1"/>
  <c r="G78" i="81"/>
  <c r="H78" i="81" s="1"/>
  <c r="H25" i="5"/>
  <c r="I25" i="5" s="1"/>
  <c r="G27" i="5"/>
  <c r="H27" i="5" s="1"/>
  <c r="I27" i="5" s="1"/>
  <c r="I22" i="5"/>
  <c r="G136" i="76"/>
  <c r="G34" i="80" s="1"/>
  <c r="S45" i="78"/>
  <c r="H7" i="5"/>
  <c r="I7" i="5" s="1"/>
  <c r="G14" i="5"/>
  <c r="H14" i="5" s="1"/>
  <c r="G267" i="76"/>
  <c r="I395" i="79"/>
  <c r="F85" i="80" s="1"/>
  <c r="G135" i="81"/>
  <c r="H135" i="81" s="1"/>
  <c r="G23" i="5"/>
  <c r="E11" i="5"/>
  <c r="G114" i="81"/>
  <c r="H114" i="81" s="1"/>
  <c r="S11" i="78"/>
  <c r="S8" i="78"/>
  <c r="G264" i="81"/>
  <c r="H264" i="81" s="1"/>
  <c r="G305" i="81"/>
  <c r="H305" i="81" s="1"/>
  <c r="E36" i="80"/>
  <c r="J72" i="80"/>
  <c r="K72" i="80" s="1"/>
  <c r="L72" i="80" s="1"/>
  <c r="E37" i="80"/>
  <c r="G71" i="81"/>
  <c r="H71" i="81" s="1"/>
  <c r="I23" i="80" s="1"/>
  <c r="G349" i="81"/>
  <c r="H349" i="81" s="1"/>
  <c r="G44" i="81"/>
  <c r="H44" i="81" s="1"/>
  <c r="G234" i="81"/>
  <c r="G228" i="81" s="1"/>
  <c r="H228" i="81" s="1"/>
  <c r="I58" i="80" s="1"/>
  <c r="G94" i="81"/>
  <c r="G108" i="81"/>
  <c r="G341" i="81"/>
  <c r="G100" i="81"/>
  <c r="G86" i="81"/>
  <c r="G161" i="81"/>
  <c r="G153" i="81"/>
  <c r="G35" i="81"/>
  <c r="H35" i="81" s="1"/>
  <c r="G364" i="81"/>
  <c r="G358" i="81" s="1"/>
  <c r="H358" i="81" s="1"/>
  <c r="I86" i="80" s="1"/>
  <c r="G169" i="81"/>
  <c r="G124" i="81"/>
  <c r="G285" i="81"/>
  <c r="G326" i="81"/>
  <c r="H343" i="81"/>
  <c r="J5" i="77"/>
  <c r="H6" i="80" s="1"/>
  <c r="H74" i="80" s="1"/>
  <c r="J38" i="77"/>
  <c r="H23" i="80" s="1"/>
  <c r="J42" i="77"/>
  <c r="H24" i="80" s="1"/>
  <c r="J119" i="77"/>
  <c r="H58" i="80" s="1"/>
  <c r="J178" i="77"/>
  <c r="H87" i="80" s="1"/>
  <c r="J21" i="77"/>
  <c r="H17" i="80" s="1"/>
  <c r="J153" i="77"/>
  <c r="H71" i="80" s="1"/>
  <c r="J101" i="77"/>
  <c r="H47" i="80" s="1"/>
  <c r="H81" i="80" s="1"/>
  <c r="J74" i="77"/>
  <c r="H32" i="80" s="1"/>
  <c r="J31" i="77"/>
  <c r="H20" i="80" s="1"/>
  <c r="J17" i="77"/>
  <c r="H16" i="80" s="1"/>
  <c r="J52" i="77"/>
  <c r="H27" i="80" s="1"/>
  <c r="J163" i="77"/>
  <c r="J172" i="77"/>
  <c r="H85" i="80" s="1"/>
  <c r="J94" i="77"/>
  <c r="J175" i="77"/>
  <c r="H86" i="80" s="1"/>
  <c r="J167" i="77"/>
  <c r="I409" i="79"/>
  <c r="F87" i="80" s="1"/>
  <c r="I402" i="79"/>
  <c r="F86" i="80" s="1"/>
  <c r="I356" i="79"/>
  <c r="F71" i="80" s="1"/>
  <c r="I377" i="79"/>
  <c r="I366" i="79"/>
  <c r="F76" i="80" s="1"/>
  <c r="I330" i="79"/>
  <c r="F66" i="80" s="1"/>
  <c r="I317" i="79"/>
  <c r="F65" i="80" s="1"/>
  <c r="I252" i="79"/>
  <c r="F58" i="80" s="1"/>
  <c r="I245" i="79"/>
  <c r="F57" i="80" s="1"/>
  <c r="I217" i="79"/>
  <c r="F49" i="80" s="1"/>
  <c r="I210" i="79"/>
  <c r="F47" i="80" s="1"/>
  <c r="F55" i="80" s="1"/>
  <c r="I197" i="79"/>
  <c r="I165" i="79"/>
  <c r="F34" i="80" s="1"/>
  <c r="I180" i="79"/>
  <c r="F39" i="80" s="1"/>
  <c r="I158" i="79"/>
  <c r="F32" i="80" s="1"/>
  <c r="I132" i="79"/>
  <c r="F31" i="80" s="1"/>
  <c r="I125" i="79"/>
  <c r="F30" i="80" s="1"/>
  <c r="I116" i="79"/>
  <c r="F29" i="80" s="1"/>
  <c r="I109" i="79"/>
  <c r="F28" i="80" s="1"/>
  <c r="I102" i="79"/>
  <c r="F27" i="80" s="1"/>
  <c r="I95" i="79"/>
  <c r="F26" i="80" s="1"/>
  <c r="I88" i="79"/>
  <c r="F25" i="80" s="1"/>
  <c r="I81" i="79"/>
  <c r="F24" i="80" s="1"/>
  <c r="I74" i="79"/>
  <c r="F23" i="80" s="1"/>
  <c r="I67" i="79"/>
  <c r="F22" i="80" s="1"/>
  <c r="I59" i="79"/>
  <c r="F21" i="80" s="1"/>
  <c r="I52" i="79"/>
  <c r="F20" i="80" s="1"/>
  <c r="I44" i="79"/>
  <c r="F18" i="80" s="1"/>
  <c r="I37" i="79"/>
  <c r="F17" i="80" s="1"/>
  <c r="I29" i="79"/>
  <c r="F16" i="80" s="1"/>
  <c r="I173" i="79"/>
  <c r="I4" i="79"/>
  <c r="G271" i="76"/>
  <c r="G76" i="80" s="1"/>
  <c r="G248" i="76"/>
  <c r="G195" i="76"/>
  <c r="G58" i="80" s="1"/>
  <c r="G240" i="76"/>
  <c r="G65" i="80" s="1"/>
  <c r="G193" i="76"/>
  <c r="G57" i="80" s="1"/>
  <c r="G179" i="76"/>
  <c r="G49" i="80" s="1"/>
  <c r="G169" i="76"/>
  <c r="G42" i="80" s="1"/>
  <c r="G131" i="76"/>
  <c r="G32" i="80" s="1"/>
  <c r="G97" i="76"/>
  <c r="G30" i="80" s="1"/>
  <c r="G87" i="76"/>
  <c r="G28" i="80" s="1"/>
  <c r="G90" i="76"/>
  <c r="G29" i="80" s="1"/>
  <c r="G82" i="76"/>
  <c r="G27" i="80" s="1"/>
  <c r="G78" i="76"/>
  <c r="G26" i="80" s="1"/>
  <c r="G73" i="76"/>
  <c r="G25" i="80" s="1"/>
  <c r="G24" i="80"/>
  <c r="G58" i="76"/>
  <c r="G22" i="80" s="1"/>
  <c r="G62" i="76"/>
  <c r="G23" i="80" s="1"/>
  <c r="G50" i="76"/>
  <c r="G20" i="80" s="1"/>
  <c r="G59" i="80"/>
  <c r="G33" i="76"/>
  <c r="G17" i="80" s="1"/>
  <c r="G57" i="76"/>
  <c r="G28" i="76"/>
  <c r="G16" i="80" s="1"/>
  <c r="G292" i="76"/>
  <c r="G48" i="76"/>
  <c r="I25" i="76"/>
  <c r="G47" i="80"/>
  <c r="G81" i="80" s="1"/>
  <c r="G4" i="76"/>
  <c r="G305" i="76"/>
  <c r="I315" i="79"/>
  <c r="G163" i="76"/>
  <c r="G167" i="76"/>
  <c r="G27" i="76"/>
  <c r="G238" i="76"/>
  <c r="M46" i="78"/>
  <c r="M86" i="78"/>
  <c r="M6" i="78"/>
  <c r="M20" i="78"/>
  <c r="M21" i="78"/>
  <c r="M81" i="78"/>
  <c r="M47" i="78"/>
  <c r="M18" i="78"/>
  <c r="M29" i="78"/>
  <c r="M66" i="78"/>
  <c r="N69" i="78"/>
  <c r="N63" i="78"/>
  <c r="N23" i="78"/>
  <c r="N72" i="78"/>
  <c r="N54" i="78"/>
  <c r="N67" i="78"/>
  <c r="N24" i="78"/>
  <c r="N68" i="78"/>
  <c r="N19" i="78"/>
  <c r="N79" i="78"/>
  <c r="N66" i="78"/>
  <c r="N46" i="78"/>
  <c r="N48" i="78"/>
  <c r="M12" i="78"/>
  <c r="M19" i="78"/>
  <c r="M51" i="78"/>
  <c r="M76" i="78"/>
  <c r="M87" i="78"/>
  <c r="M65" i="78"/>
  <c r="M10" i="78"/>
  <c r="M75" i="78"/>
  <c r="M37" i="78"/>
  <c r="M24" i="78"/>
  <c r="M30" i="78"/>
  <c r="N64" i="78"/>
  <c r="N86" i="78"/>
  <c r="N21" i="78"/>
  <c r="N29" i="78"/>
  <c r="N51" i="78"/>
  <c r="N18" i="78"/>
  <c r="N14" i="78"/>
  <c r="N44" i="78"/>
  <c r="N77" i="78"/>
  <c r="N58" i="78"/>
  <c r="N75" i="78"/>
  <c r="N42" i="78"/>
  <c r="N50" i="78"/>
  <c r="M7" i="78"/>
  <c r="M53" i="78"/>
  <c r="M11" i="78"/>
  <c r="M52" i="78"/>
  <c r="M70" i="78"/>
  <c r="M49" i="78"/>
  <c r="M38" i="78"/>
  <c r="M59" i="78"/>
  <c r="M72" i="78"/>
  <c r="M84" i="78"/>
  <c r="N31" i="78"/>
  <c r="N85" i="78"/>
  <c r="N55" i="78"/>
  <c r="N74" i="78"/>
  <c r="N37" i="78"/>
  <c r="N61" i="78"/>
  <c r="N6" i="78"/>
  <c r="N10" i="78"/>
  <c r="N84" i="78"/>
  <c r="N38" i="78"/>
  <c r="N17" i="78"/>
  <c r="N12" i="78"/>
  <c r="Q18" i="78"/>
  <c r="Q58" i="78"/>
  <c r="Q52" i="78"/>
  <c r="Q81" i="78"/>
  <c r="H211" i="81"/>
  <c r="G221" i="81"/>
  <c r="H221" i="81" s="1"/>
  <c r="H108" i="81"/>
  <c r="G101" i="81"/>
  <c r="H101" i="81" s="1"/>
  <c r="I27" i="80" s="1"/>
  <c r="G109" i="81"/>
  <c r="H109" i="81" s="1"/>
  <c r="I28" i="80" s="1"/>
  <c r="G150" i="76"/>
  <c r="H8" i="81"/>
  <c r="G10" i="81"/>
  <c r="H10" i="81" s="1"/>
  <c r="E19" i="5"/>
  <c r="G19" i="5"/>
  <c r="G323" i="76"/>
  <c r="S53" i="78"/>
  <c r="S19" i="78"/>
  <c r="S51" i="78"/>
  <c r="S6" i="78"/>
  <c r="S35" i="78"/>
  <c r="S66" i="78"/>
  <c r="S29" i="78"/>
  <c r="S78" i="78"/>
  <c r="S56" i="78"/>
  <c r="S52" i="78"/>
  <c r="S86" i="78"/>
  <c r="S70" i="78"/>
  <c r="S33" i="78"/>
  <c r="S32" i="78"/>
  <c r="S79" i="78"/>
  <c r="S58" i="78"/>
  <c r="S54" i="78"/>
  <c r="S61" i="78"/>
  <c r="S23" i="78"/>
  <c r="S63" i="78"/>
  <c r="S38" i="78"/>
  <c r="S14" i="78"/>
  <c r="S64" i="78"/>
  <c r="S67" i="78"/>
  <c r="S16" i="78"/>
  <c r="S69" i="78"/>
  <c r="S55" i="78"/>
  <c r="S27" i="78"/>
  <c r="S18" i="78"/>
  <c r="S40" i="78"/>
  <c r="S36" i="78"/>
  <c r="S37" i="78"/>
  <c r="S72" i="78"/>
  <c r="S12" i="78"/>
  <c r="S24" i="78"/>
  <c r="S5" i="78"/>
  <c r="S17" i="78"/>
  <c r="S59" i="78"/>
  <c r="S31" i="78"/>
  <c r="S46" i="78"/>
  <c r="S21" i="78"/>
  <c r="S62" i="78"/>
  <c r="S22" i="78"/>
  <c r="S30" i="78"/>
  <c r="S49" i="78"/>
  <c r="S71" i="78"/>
  <c r="S44" i="78"/>
  <c r="S87" i="78"/>
  <c r="S68" i="78"/>
  <c r="S83" i="78"/>
  <c r="S57" i="78"/>
  <c r="S7" i="78"/>
  <c r="S42" i="78"/>
  <c r="S76" i="78"/>
  <c r="S74" i="78"/>
  <c r="S10" i="78"/>
  <c r="S60" i="78"/>
  <c r="Q33" i="78"/>
  <c r="Q70" i="78"/>
  <c r="Q85" i="78"/>
  <c r="Q29" i="78"/>
  <c r="Q10" i="78"/>
  <c r="Q79" i="78"/>
  <c r="Q6" i="78"/>
  <c r="Q56" i="78"/>
  <c r="Q23" i="78"/>
  <c r="Q57" i="78"/>
  <c r="Q14" i="78"/>
  <c r="Q64" i="78"/>
  <c r="Q72" i="78"/>
  <c r="Q7" i="78"/>
  <c r="G231" i="76"/>
  <c r="I393" i="79"/>
  <c r="I354" i="79"/>
  <c r="I301" i="79"/>
  <c r="H352" i="81"/>
  <c r="G357" i="81"/>
  <c r="H312" i="81"/>
  <c r="G314" i="81"/>
  <c r="H270" i="81"/>
  <c r="G277" i="81"/>
  <c r="H277" i="81" s="1"/>
  <c r="H237" i="81"/>
  <c r="G249" i="81"/>
  <c r="H249" i="81" s="1"/>
  <c r="H224" i="81"/>
  <c r="G227" i="81"/>
  <c r="H213" i="81"/>
  <c r="H197" i="81"/>
  <c r="G201" i="81"/>
  <c r="H187" i="81"/>
  <c r="G193" i="81"/>
  <c r="H174" i="81"/>
  <c r="G176" i="81"/>
  <c r="H63" i="81"/>
  <c r="G64" i="81"/>
  <c r="G365" i="81"/>
  <c r="H365" i="81" s="1"/>
  <c r="I87" i="80" s="1"/>
  <c r="H371" i="81"/>
  <c r="I243" i="79"/>
  <c r="I195" i="79"/>
  <c r="G264" i="76"/>
  <c r="I427" i="79"/>
  <c r="G191" i="76"/>
  <c r="H58" i="81"/>
  <c r="L6" i="78"/>
  <c r="L55" i="78"/>
  <c r="L60" i="78"/>
  <c r="L69" i="78"/>
  <c r="L78" i="78"/>
  <c r="L37" i="78"/>
  <c r="L87" i="78"/>
  <c r="L72" i="78"/>
  <c r="L74" i="78"/>
  <c r="L63" i="78"/>
  <c r="L25" i="78"/>
  <c r="L59" i="78"/>
  <c r="L64" i="78"/>
  <c r="L38" i="78"/>
  <c r="L11" i="78"/>
  <c r="L54" i="78"/>
  <c r="L86" i="78"/>
  <c r="L68" i="78"/>
  <c r="L32" i="78"/>
  <c r="L66" i="78"/>
  <c r="L20" i="78"/>
  <c r="L83" i="78"/>
  <c r="L19" i="78"/>
  <c r="L57" i="78"/>
  <c r="L27" i="78"/>
  <c r="L58" i="78"/>
  <c r="L81" i="78"/>
  <c r="L45" i="78"/>
  <c r="L48" i="78"/>
  <c r="L5" i="78"/>
  <c r="L79" i="78"/>
  <c r="L22" i="78"/>
  <c r="M55" i="78"/>
  <c r="M58" i="78"/>
  <c r="M8" i="78"/>
  <c r="M35" i="78"/>
  <c r="M83" i="78"/>
  <c r="M45" i="78"/>
  <c r="M36" i="78"/>
  <c r="M77" i="78"/>
  <c r="M79" i="78"/>
  <c r="M71" i="78"/>
  <c r="M42" i="78"/>
  <c r="M78" i="78"/>
  <c r="M43" i="78"/>
  <c r="M68" i="78"/>
  <c r="M31" i="78"/>
  <c r="M17" i="78"/>
  <c r="M85" i="78"/>
  <c r="M63" i="78"/>
  <c r="M15" i="78"/>
  <c r="M50" i="78"/>
  <c r="M16" i="78"/>
  <c r="M64" i="78"/>
  <c r="M26" i="78"/>
  <c r="M25" i="78"/>
  <c r="M27" i="78"/>
  <c r="M57" i="78"/>
  <c r="M54" i="78"/>
  <c r="M39" i="78"/>
  <c r="M60" i="78"/>
  <c r="M14" i="78"/>
  <c r="M67" i="78"/>
  <c r="M69" i="78"/>
  <c r="M32" i="78"/>
  <c r="I157" i="79"/>
  <c r="I28" i="79"/>
  <c r="J82" i="77"/>
  <c r="H35" i="80" s="1"/>
  <c r="G24" i="5"/>
  <c r="G18" i="5"/>
  <c r="H18" i="5" s="1"/>
  <c r="E18" i="5"/>
  <c r="I14" i="5"/>
  <c r="G9" i="5"/>
  <c r="H9" i="5" s="1"/>
  <c r="E9" i="5"/>
  <c r="E6" i="5"/>
  <c r="G6" i="5"/>
  <c r="G71" i="80"/>
  <c r="G66" i="80"/>
  <c r="G26" i="81"/>
  <c r="H26" i="81" s="1"/>
  <c r="H24" i="81"/>
  <c r="H67" i="81"/>
  <c r="G70" i="81"/>
  <c r="N20" i="78"/>
  <c r="N22" i="78"/>
  <c r="N40" i="78"/>
  <c r="N60" i="78"/>
  <c r="N53" i="78"/>
  <c r="N76" i="78"/>
  <c r="N16" i="78"/>
  <c r="N59" i="78"/>
  <c r="N26" i="78"/>
  <c r="N11" i="78"/>
  <c r="N71" i="78"/>
  <c r="N57" i="78"/>
  <c r="N52" i="78"/>
  <c r="N70" i="78"/>
  <c r="N27" i="78"/>
  <c r="N78" i="78"/>
  <c r="N7" i="78"/>
  <c r="N5" i="78"/>
  <c r="N81" i="78"/>
  <c r="N56" i="78"/>
  <c r="N8" i="78"/>
  <c r="N33" i="78"/>
  <c r="N45" i="78"/>
  <c r="J46" i="77"/>
  <c r="H25" i="80" s="1"/>
  <c r="E13" i="5"/>
  <c r="I13" i="5" s="1"/>
  <c r="G328" i="76"/>
  <c r="G282" i="76"/>
  <c r="F80" i="80"/>
  <c r="G43" i="81"/>
  <c r="G292" i="81"/>
  <c r="G130" i="76"/>
  <c r="J79" i="77"/>
  <c r="H34" i="80" s="1"/>
  <c r="H331" i="81"/>
  <c r="G332" i="81"/>
  <c r="I279" i="79"/>
  <c r="H141" i="81"/>
  <c r="G145" i="81"/>
  <c r="H145" i="81" s="1"/>
  <c r="G115" i="76"/>
  <c r="G214" i="76"/>
  <c r="G315" i="76"/>
  <c r="H234" i="81" l="1"/>
  <c r="G27" i="81"/>
  <c r="H27" i="81" s="1"/>
  <c r="I16" i="80" s="1"/>
  <c r="S84" i="78"/>
  <c r="S47" i="78"/>
  <c r="S48" i="78"/>
  <c r="S39" i="78"/>
  <c r="S75" i="78"/>
  <c r="S15" i="78"/>
  <c r="S65" i="78"/>
  <c r="S50" i="78"/>
  <c r="S25" i="78"/>
  <c r="S81" i="78"/>
  <c r="G131" i="81"/>
  <c r="H131" i="81" s="1"/>
  <c r="I31" i="80" s="1"/>
  <c r="Q59" i="78"/>
  <c r="Q32" i="78"/>
  <c r="Q25" i="78"/>
  <c r="Q78" i="78"/>
  <c r="Q54" i="78"/>
  <c r="Q55" i="78"/>
  <c r="Q66" i="78"/>
  <c r="Q22" i="78"/>
  <c r="Q71" i="78"/>
  <c r="Q15" i="78"/>
  <c r="Q50" i="78"/>
  <c r="Q86" i="78"/>
  <c r="Q30" i="78"/>
  <c r="Q17" i="78"/>
  <c r="Q45" i="78"/>
  <c r="Q5" i="78"/>
  <c r="Q20" i="78"/>
  <c r="Q39" i="78"/>
  <c r="Q75" i="78"/>
  <c r="Q48" i="78"/>
  <c r="Q43" i="78"/>
  <c r="Q49" i="78"/>
  <c r="Q69" i="78"/>
  <c r="Q11" i="78"/>
  <c r="Q77" i="78"/>
  <c r="Q74" i="78"/>
  <c r="Q16" i="78"/>
  <c r="Q12" i="78"/>
  <c r="Q44" i="78"/>
  <c r="Q46" i="78"/>
  <c r="Q65" i="78"/>
  <c r="Q37" i="78"/>
  <c r="Q36" i="78"/>
  <c r="Q47" i="78"/>
  <c r="Q67" i="78"/>
  <c r="Q38" i="78"/>
  <c r="Q35" i="78"/>
  <c r="Q19" i="78"/>
  <c r="Q51" i="78"/>
  <c r="Q68" i="78"/>
  <c r="Q63" i="78"/>
  <c r="Q76" i="78"/>
  <c r="Q62" i="78"/>
  <c r="Q31" i="78"/>
  <c r="Q83" i="78"/>
  <c r="Q24" i="78"/>
  <c r="Q53" i="78"/>
  <c r="Q61" i="78"/>
  <c r="Q84" i="78"/>
  <c r="Q40" i="78"/>
  <c r="Q42" i="78"/>
  <c r="Q60" i="78"/>
  <c r="Q27" i="78"/>
  <c r="Q87" i="78"/>
  <c r="H130" i="81"/>
  <c r="H69" i="80"/>
  <c r="Q21" i="78"/>
  <c r="Q26" i="78"/>
  <c r="S43" i="78"/>
  <c r="S20" i="78"/>
  <c r="S85" i="78"/>
  <c r="P8" i="78"/>
  <c r="P45" i="78"/>
  <c r="P35" i="78"/>
  <c r="P74" i="78"/>
  <c r="P32" i="78"/>
  <c r="P30" i="78"/>
  <c r="P25" i="78"/>
  <c r="P68" i="78"/>
  <c r="P47" i="78"/>
  <c r="P81" i="78"/>
  <c r="P54" i="78"/>
  <c r="P14" i="78"/>
  <c r="P31" i="78"/>
  <c r="P10" i="78"/>
  <c r="P79" i="78"/>
  <c r="P15" i="78"/>
  <c r="P75" i="78"/>
  <c r="P22" i="78"/>
  <c r="P18" i="78"/>
  <c r="P63" i="78"/>
  <c r="P49" i="78"/>
  <c r="P44" i="78"/>
  <c r="P52" i="78"/>
  <c r="P6" i="78"/>
  <c r="P85" i="78"/>
  <c r="P12" i="78"/>
  <c r="P26" i="78"/>
  <c r="P71" i="78"/>
  <c r="P53" i="78"/>
  <c r="P21" i="78"/>
  <c r="P7" i="78"/>
  <c r="P62" i="78"/>
  <c r="P17" i="78"/>
  <c r="P78" i="78"/>
  <c r="P40" i="78"/>
  <c r="P5" i="78"/>
  <c r="P51" i="78"/>
  <c r="P65" i="78"/>
  <c r="P37" i="78"/>
  <c r="P33" i="78"/>
  <c r="P70" i="78"/>
  <c r="P19" i="78"/>
  <c r="P27" i="78"/>
  <c r="P29" i="78"/>
  <c r="P11" i="78"/>
  <c r="P50" i="78"/>
  <c r="P66" i="78"/>
  <c r="P64" i="78"/>
  <c r="P20" i="78"/>
  <c r="P59" i="78"/>
  <c r="P24" i="78"/>
  <c r="P58" i="78"/>
  <c r="P55" i="78"/>
  <c r="P39" i="78"/>
  <c r="P43" i="78"/>
  <c r="P76" i="78"/>
  <c r="P46" i="78"/>
  <c r="P87" i="78"/>
  <c r="P83" i="78"/>
  <c r="P72" i="78"/>
  <c r="P67" i="78"/>
  <c r="P38" i="78"/>
  <c r="P84" i="78"/>
  <c r="P48" i="78"/>
  <c r="P42" i="78"/>
  <c r="P36" i="78"/>
  <c r="P69" i="78"/>
  <c r="P77" i="78"/>
  <c r="P16" i="78"/>
  <c r="P61" i="78"/>
  <c r="P60" i="78"/>
  <c r="P57" i="78"/>
  <c r="P56" i="78"/>
  <c r="P23" i="78"/>
  <c r="P86" i="78"/>
  <c r="I18" i="5"/>
  <c r="H209" i="81"/>
  <c r="H24" i="5"/>
  <c r="I24" i="5" s="1"/>
  <c r="H6" i="5"/>
  <c r="J6" i="5"/>
  <c r="H19" i="5"/>
  <c r="I19" i="5" s="1"/>
  <c r="H23" i="5"/>
  <c r="I23" i="5" s="1"/>
  <c r="J38" i="80"/>
  <c r="K38" i="80" s="1"/>
  <c r="L38" i="80" s="1"/>
  <c r="J36" i="80"/>
  <c r="K36" i="80" s="1"/>
  <c r="L36" i="80" s="1"/>
  <c r="J37" i="80"/>
  <c r="K37" i="80" s="1"/>
  <c r="L37" i="80" s="1"/>
  <c r="H326" i="81"/>
  <c r="G321" i="81"/>
  <c r="H321" i="81" s="1"/>
  <c r="I76" i="80" s="1"/>
  <c r="G79" i="81"/>
  <c r="H79" i="81" s="1"/>
  <c r="I24" i="80" s="1"/>
  <c r="H86" i="81"/>
  <c r="H364" i="81"/>
  <c r="H124" i="81"/>
  <c r="G115" i="81"/>
  <c r="H115" i="81" s="1"/>
  <c r="I29" i="80" s="1"/>
  <c r="G146" i="81"/>
  <c r="H146" i="81" s="1"/>
  <c r="I32" i="80" s="1"/>
  <c r="J32" i="80" s="1"/>
  <c r="K32" i="80" s="1"/>
  <c r="L32" i="80" s="1"/>
  <c r="H153" i="81"/>
  <c r="G333" i="81"/>
  <c r="H333" i="81" s="1"/>
  <c r="H341" i="81"/>
  <c r="I18" i="80"/>
  <c r="I21" i="80"/>
  <c r="H94" i="81"/>
  <c r="G87" i="81"/>
  <c r="H87" i="81" s="1"/>
  <c r="I25" i="80" s="1"/>
  <c r="H285" i="81"/>
  <c r="G279" i="81"/>
  <c r="H279" i="81" s="1"/>
  <c r="I65" i="80" s="1"/>
  <c r="H100" i="81"/>
  <c r="G95" i="81"/>
  <c r="H95" i="81" s="1"/>
  <c r="I26" i="80" s="1"/>
  <c r="H169" i="81"/>
  <c r="G162" i="81"/>
  <c r="H162" i="81" s="1"/>
  <c r="I35" i="80" s="1"/>
  <c r="G155" i="81"/>
  <c r="H155" i="81" s="1"/>
  <c r="I34" i="80" s="1"/>
  <c r="H161" i="81"/>
  <c r="H55" i="80"/>
  <c r="I172" i="79"/>
  <c r="F35" i="80" s="1"/>
  <c r="G69" i="80"/>
  <c r="G55" i="80"/>
  <c r="F81" i="80"/>
  <c r="F69" i="80"/>
  <c r="H332" i="81"/>
  <c r="G328" i="81"/>
  <c r="H328" i="81" s="1"/>
  <c r="I80" i="80" s="1"/>
  <c r="H43" i="81"/>
  <c r="G36" i="81"/>
  <c r="H36" i="81" s="1"/>
  <c r="I17" i="80" s="1"/>
  <c r="G59" i="81"/>
  <c r="H59" i="81" s="1"/>
  <c r="H64" i="81"/>
  <c r="G186" i="81"/>
  <c r="H186" i="81" s="1"/>
  <c r="I42" i="80" s="1"/>
  <c r="H193" i="81"/>
  <c r="G307" i="81"/>
  <c r="H307" i="81" s="1"/>
  <c r="I71" i="80" s="1"/>
  <c r="H314" i="81"/>
  <c r="G65" i="81"/>
  <c r="H65" i="81" s="1"/>
  <c r="I22" i="80" s="1"/>
  <c r="H70" i="81"/>
  <c r="I9" i="5"/>
  <c r="G172" i="81"/>
  <c r="H172" i="81" s="1"/>
  <c r="I39" i="80" s="1"/>
  <c r="H176" i="81"/>
  <c r="G194" i="81"/>
  <c r="H194" i="81" s="1"/>
  <c r="I47" i="80" s="1"/>
  <c r="H201" i="81"/>
  <c r="G223" i="81"/>
  <c r="H223" i="81" s="1"/>
  <c r="I57" i="80" s="1"/>
  <c r="H227" i="81"/>
  <c r="H357" i="81"/>
  <c r="G351" i="81"/>
  <c r="H351" i="81" s="1"/>
  <c r="I85" i="80" s="1"/>
  <c r="F6" i="80"/>
  <c r="F74" i="80" s="1"/>
  <c r="G286" i="81"/>
  <c r="H286" i="81" s="1"/>
  <c r="I66" i="80" s="1"/>
  <c r="H292" i="81"/>
  <c r="H60" i="80"/>
  <c r="H59" i="80"/>
  <c r="G6" i="80"/>
  <c r="G74" i="80" s="1"/>
  <c r="G5" i="81"/>
  <c r="H5" i="81" s="1"/>
  <c r="I6" i="80" s="1"/>
  <c r="I74" i="80" s="1"/>
  <c r="K6" i="5" l="1"/>
  <c r="I6" i="5"/>
  <c r="I60" i="80"/>
  <c r="I59" i="80"/>
  <c r="F59" i="80"/>
  <c r="F60" i="80"/>
  <c r="I55" i="80"/>
  <c r="I81" i="80"/>
  <c r="I69" i="80"/>
  <c r="R12" i="78"/>
  <c r="R65" i="78"/>
  <c r="R48" i="78"/>
  <c r="R79" i="78"/>
  <c r="R7" i="78"/>
  <c r="R10" i="78"/>
  <c r="R19" i="78"/>
  <c r="R69" i="78"/>
  <c r="R56" i="78"/>
  <c r="R33" i="78"/>
  <c r="R5" i="78"/>
  <c r="R40" i="78"/>
  <c r="R47" i="78"/>
  <c r="R26" i="78"/>
  <c r="R25" i="78"/>
  <c r="R54" i="78"/>
  <c r="R62" i="78"/>
  <c r="R37" i="78"/>
  <c r="R57" i="78"/>
  <c r="R17" i="78"/>
  <c r="R81" i="78"/>
  <c r="R72" i="78"/>
  <c r="R75" i="78"/>
  <c r="R70" i="78"/>
  <c r="R78" i="78"/>
  <c r="R22" i="78"/>
  <c r="R16" i="78"/>
  <c r="R58" i="78"/>
  <c r="R42" i="78"/>
  <c r="R30" i="78"/>
  <c r="R45" i="78"/>
  <c r="R14" i="78"/>
  <c r="R60" i="78"/>
  <c r="R53" i="78"/>
  <c r="R31" i="78"/>
  <c r="R49" i="78"/>
  <c r="R61" i="78"/>
  <c r="R52" i="78"/>
  <c r="R50" i="78"/>
  <c r="R24" i="78"/>
  <c r="R64" i="78"/>
  <c r="R85" i="78"/>
  <c r="R38" i="78"/>
  <c r="R84" i="78"/>
  <c r="R66" i="78"/>
  <c r="R46" i="78"/>
  <c r="R71" i="78"/>
  <c r="R86" i="78"/>
  <c r="R32" i="78"/>
  <c r="R6" i="78"/>
  <c r="R68" i="78"/>
  <c r="R76" i="78"/>
  <c r="R51" i="78"/>
  <c r="R15" i="78"/>
  <c r="R55" i="78"/>
  <c r="R11" i="78"/>
  <c r="R77" i="78"/>
  <c r="R44" i="78"/>
  <c r="R27" i="78"/>
  <c r="R43" i="78"/>
  <c r="R83" i="78"/>
  <c r="R21" i="78"/>
  <c r="R18" i="78"/>
  <c r="R8" i="78"/>
  <c r="R36" i="78"/>
  <c r="R74" i="78"/>
  <c r="R59" i="78"/>
  <c r="R67" i="78"/>
  <c r="R29" i="78"/>
  <c r="R35" i="78"/>
  <c r="R20" i="78"/>
  <c r="R63" i="78"/>
  <c r="R23" i="78"/>
  <c r="R87" i="78"/>
  <c r="R39" i="78"/>
  <c r="O44" i="78" l="1"/>
  <c r="T44" i="78" s="1"/>
  <c r="V44" i="78" s="1"/>
  <c r="O16" i="78"/>
  <c r="T16" i="78" s="1"/>
  <c r="V16" i="78" s="1"/>
  <c r="O7" i="78"/>
  <c r="T7" i="78" s="1"/>
  <c r="V7" i="78" s="1"/>
  <c r="O5" i="78"/>
  <c r="T5" i="78" s="1"/>
  <c r="V5" i="78" s="1"/>
  <c r="O10" i="78"/>
  <c r="T10" i="78" s="1"/>
  <c r="V10" i="78" s="1"/>
  <c r="O19" i="78"/>
  <c r="T19" i="78" s="1"/>
  <c r="V19" i="78" s="1"/>
  <c r="O52" i="78"/>
  <c r="T52" i="78" s="1"/>
  <c r="V52" i="78" s="1"/>
  <c r="O31" i="78"/>
  <c r="T31" i="78" s="1"/>
  <c r="V31" i="78" s="1"/>
  <c r="O20" i="78"/>
  <c r="T20" i="78" s="1"/>
  <c r="V20" i="78" s="1"/>
  <c r="O53" i="78"/>
  <c r="T53" i="78" s="1"/>
  <c r="V53" i="78" s="1"/>
  <c r="O8" i="78"/>
  <c r="T8" i="78" s="1"/>
  <c r="V8" i="78" s="1"/>
  <c r="O6" i="78"/>
  <c r="T6" i="78" s="1"/>
  <c r="V6" i="78" s="1"/>
  <c r="O50" i="78"/>
  <c r="T50" i="78" s="1"/>
  <c r="V50" i="78" s="1"/>
  <c r="O38" i="78"/>
  <c r="T38" i="78" s="1"/>
  <c r="V38" i="78" s="1"/>
  <c r="O60" i="78"/>
  <c r="T60" i="78" s="1"/>
  <c r="V60" i="78" s="1"/>
  <c r="O30" i="78"/>
  <c r="T30" i="78" s="1"/>
  <c r="V30" i="78" s="1"/>
  <c r="O27" i="78"/>
  <c r="T27" i="78" s="1"/>
  <c r="V27" i="78" s="1"/>
  <c r="O84" i="78"/>
  <c r="T84" i="78" s="1"/>
  <c r="V84" i="78" s="1"/>
  <c r="O43" i="78"/>
  <c r="T43" i="78" s="1"/>
  <c r="V43" i="78" s="1"/>
  <c r="O85" i="78"/>
  <c r="T85" i="78" s="1"/>
  <c r="V85" i="78" s="1"/>
  <c r="O62" i="78"/>
  <c r="T62" i="78" s="1"/>
  <c r="V62" i="78" s="1"/>
  <c r="O12" i="78"/>
  <c r="T12" i="78" s="1"/>
  <c r="V12" i="78" s="1"/>
  <c r="O64" i="78"/>
  <c r="T64" i="78" s="1"/>
  <c r="V64" i="78" s="1"/>
  <c r="O81" i="78"/>
  <c r="T81" i="78" s="1"/>
  <c r="V81" i="78" s="1"/>
  <c r="O86" i="78"/>
  <c r="T86" i="78" s="1"/>
  <c r="V86" i="78" s="1"/>
  <c r="O14" i="78"/>
  <c r="T14" i="78" s="1"/>
  <c r="V14" i="78" s="1"/>
  <c r="O35" i="78"/>
  <c r="T35" i="78" s="1"/>
  <c r="V35" i="78" s="1"/>
  <c r="O23" i="78"/>
  <c r="T23" i="78" s="1"/>
  <c r="V23" i="78" s="1"/>
  <c r="O61" i="78"/>
  <c r="T61" i="78" s="1"/>
  <c r="V61" i="78" s="1"/>
  <c r="O48" i="78"/>
  <c r="T48" i="78" s="1"/>
  <c r="V48" i="78" s="1"/>
  <c r="O55" i="78"/>
  <c r="T55" i="78" s="1"/>
  <c r="V55" i="78" s="1"/>
  <c r="O17" i="78"/>
  <c r="T17" i="78" s="1"/>
  <c r="V17" i="78" s="1"/>
  <c r="O49" i="78"/>
  <c r="T49" i="78" s="1"/>
  <c r="V49" i="78" s="1"/>
  <c r="O76" i="78"/>
  <c r="T76" i="78" s="1"/>
  <c r="V76" i="78" s="1"/>
  <c r="O39" i="78"/>
  <c r="T39" i="78" s="1"/>
  <c r="V39" i="78" s="1"/>
  <c r="O65" i="78"/>
  <c r="T65" i="78" s="1"/>
  <c r="V65" i="78" s="1"/>
  <c r="O37" i="78"/>
  <c r="T37" i="78" s="1"/>
  <c r="V37" i="78" s="1"/>
  <c r="O87" i="78"/>
  <c r="T87" i="78" s="1"/>
  <c r="V87" i="78" s="1"/>
  <c r="O83" i="78"/>
  <c r="T83" i="78" s="1"/>
  <c r="V83" i="78" s="1"/>
  <c r="O21" i="78"/>
  <c r="T21" i="78" s="1"/>
  <c r="V21" i="78" s="1"/>
  <c r="O71" i="78"/>
  <c r="T71" i="78" s="1"/>
  <c r="V71" i="78" s="1"/>
  <c r="O25" i="78"/>
  <c r="T25" i="78" s="1"/>
  <c r="V25" i="78" s="1"/>
  <c r="O58" i="78"/>
  <c r="T58" i="78" s="1"/>
  <c r="V58" i="78" s="1"/>
  <c r="O56" i="78"/>
  <c r="T56" i="78" s="1"/>
  <c r="V56" i="78" s="1"/>
  <c r="O69" i="78"/>
  <c r="T69" i="78" s="1"/>
  <c r="V69" i="78" s="1"/>
  <c r="O18" i="78"/>
  <c r="T18" i="78" s="1"/>
  <c r="V18" i="78" s="1"/>
  <c r="O42" i="78"/>
  <c r="T42" i="78" s="1"/>
  <c r="V42" i="78" s="1"/>
  <c r="O46" i="78"/>
  <c r="T46" i="78" s="1"/>
  <c r="V46" i="78" s="1"/>
  <c r="O45" i="78"/>
  <c r="T45" i="78" s="1"/>
  <c r="V45" i="78" s="1"/>
  <c r="O78" i="78"/>
  <c r="T78" i="78" s="1"/>
  <c r="V78" i="78" s="1"/>
  <c r="O40" i="78"/>
  <c r="T40" i="78" s="1"/>
  <c r="V40" i="78" s="1"/>
  <c r="O24" i="78"/>
  <c r="O63" i="78"/>
  <c r="T63" i="78" s="1"/>
  <c r="V63" i="78" s="1"/>
  <c r="O36" i="78"/>
  <c r="T36" i="78" s="1"/>
  <c r="V36" i="78" s="1"/>
  <c r="O33" i="78"/>
  <c r="T33" i="78" s="1"/>
  <c r="V33" i="78" s="1"/>
  <c r="O74" i="78"/>
  <c r="T74" i="78" s="1"/>
  <c r="V74" i="78" s="1"/>
  <c r="O75" i="78"/>
  <c r="T75" i="78" s="1"/>
  <c r="V75" i="78" s="1"/>
  <c r="O77" i="78"/>
  <c r="T77" i="78" s="1"/>
  <c r="V77" i="78" s="1"/>
  <c r="O79" i="78"/>
  <c r="T79" i="78" s="1"/>
  <c r="V79" i="78" s="1"/>
  <c r="O68" i="78"/>
  <c r="T68" i="78" s="1"/>
  <c r="V68" i="78" s="1"/>
  <c r="O54" i="78"/>
  <c r="O47" i="78"/>
  <c r="T47" i="78" s="1"/>
  <c r="V47" i="78" s="1"/>
  <c r="O72" i="78"/>
  <c r="T72" i="78" s="1"/>
  <c r="V72" i="78" s="1"/>
  <c r="O32" i="78"/>
  <c r="T32" i="78" s="1"/>
  <c r="V32" i="78" s="1"/>
  <c r="O70" i="78"/>
  <c r="T70" i="78" s="1"/>
  <c r="V70" i="78" s="1"/>
  <c r="O29" i="78"/>
  <c r="T29" i="78" s="1"/>
  <c r="V29" i="78" s="1"/>
  <c r="O67" i="78"/>
  <c r="T67" i="78" s="1"/>
  <c r="V67" i="78" s="1"/>
  <c r="O22" i="78"/>
  <c r="T22" i="78" s="1"/>
  <c r="V22" i="78" s="1"/>
  <c r="O57" i="78"/>
  <c r="T57" i="78" s="1"/>
  <c r="V57" i="78" s="1"/>
  <c r="O51" i="78"/>
  <c r="T51" i="78" s="1"/>
  <c r="V51" i="78" s="1"/>
  <c r="O59" i="78"/>
  <c r="T59" i="78" s="1"/>
  <c r="V59" i="78" s="1"/>
  <c r="O15" i="78"/>
  <c r="T15" i="78" s="1"/>
  <c r="V15" i="78" s="1"/>
  <c r="O66" i="78"/>
  <c r="T66" i="78" s="1"/>
  <c r="V66" i="78" s="1"/>
  <c r="O26" i="78"/>
  <c r="T26" i="78" s="1"/>
  <c r="V26" i="78" s="1"/>
  <c r="O11" i="78"/>
  <c r="T11" i="78" s="1"/>
  <c r="V11" i="78" s="1"/>
  <c r="T24" i="78"/>
  <c r="V24" i="78" s="1"/>
  <c r="T54" i="78"/>
  <c r="V54" i="78" s="1"/>
  <c r="E30" i="80" l="1"/>
  <c r="E39" i="80"/>
  <c r="E53" i="80"/>
  <c r="J53" i="80" s="1"/>
  <c r="K53" i="80" s="1"/>
  <c r="L53" i="80" s="1"/>
  <c r="E71" i="80"/>
  <c r="E58" i="80"/>
  <c r="E54" i="80"/>
  <c r="J54" i="80" s="1"/>
  <c r="K54" i="80" s="1"/>
  <c r="L54" i="80" s="1"/>
  <c r="E43" i="80"/>
  <c r="J43" i="80" s="1"/>
  <c r="K43" i="80" s="1"/>
  <c r="L43" i="80" s="1"/>
  <c r="E45" i="80"/>
  <c r="J45" i="80" s="1"/>
  <c r="K45" i="80" s="1"/>
  <c r="L45" i="80" s="1"/>
  <c r="E25" i="80"/>
  <c r="E78" i="80"/>
  <c r="E35" i="80"/>
  <c r="E85" i="80"/>
  <c r="E44" i="80"/>
  <c r="J44" i="80" s="1"/>
  <c r="K44" i="80" s="1"/>
  <c r="L44" i="80" s="1"/>
  <c r="E16" i="80"/>
  <c r="E87" i="80"/>
  <c r="E28" i="80"/>
  <c r="E6" i="80"/>
  <c r="E17" i="80"/>
  <c r="E47" i="80"/>
  <c r="E66" i="80"/>
  <c r="E46" i="80"/>
  <c r="J46" i="80" s="1"/>
  <c r="K46" i="80" s="1"/>
  <c r="L46" i="80" s="1"/>
  <c r="E63" i="80"/>
  <c r="E34" i="80"/>
  <c r="E31" i="80"/>
  <c r="E80" i="80"/>
  <c r="E20" i="80"/>
  <c r="E86" i="80"/>
  <c r="E22" i="80"/>
  <c r="E76" i="80"/>
  <c r="E79" i="80"/>
  <c r="E52" i="80"/>
  <c r="J52" i="80" s="1"/>
  <c r="K52" i="80" s="1"/>
  <c r="L52" i="80" s="1"/>
  <c r="E88" i="80"/>
  <c r="E26" i="80"/>
  <c r="E23" i="80"/>
  <c r="E68" i="80"/>
  <c r="E29" i="80"/>
  <c r="E67" i="80"/>
  <c r="E57" i="80"/>
  <c r="E50" i="80"/>
  <c r="J50" i="80" s="1"/>
  <c r="K50" i="80" s="1"/>
  <c r="L50" i="80" s="1"/>
  <c r="E49" i="80"/>
  <c r="E42" i="80"/>
  <c r="E65" i="80"/>
  <c r="E27" i="80"/>
  <c r="E18" i="80"/>
  <c r="E83" i="80"/>
  <c r="E51" i="80"/>
  <c r="J51" i="80" s="1"/>
  <c r="K51" i="80" s="1"/>
  <c r="L51" i="80" s="1"/>
  <c r="E21" i="80"/>
  <c r="E24" i="80"/>
  <c r="F42" i="80"/>
  <c r="J42" i="80" s="1"/>
  <c r="K42" i="80" s="1"/>
  <c r="L42" i="80" s="1"/>
  <c r="J24" i="80" l="1"/>
  <c r="K24" i="80" s="1"/>
  <c r="L24" i="80" s="1"/>
  <c r="J39" i="80"/>
  <c r="K39" i="80" s="1"/>
  <c r="L39" i="80" s="1"/>
  <c r="J67" i="80"/>
  <c r="K67" i="80" s="1"/>
  <c r="L67" i="80" s="1"/>
  <c r="J23" i="80"/>
  <c r="K23" i="80" s="1"/>
  <c r="L23" i="80" s="1"/>
  <c r="J79" i="80"/>
  <c r="K79" i="80" s="1"/>
  <c r="L79" i="80" s="1"/>
  <c r="J20" i="80"/>
  <c r="K20" i="80" s="1"/>
  <c r="L20" i="80" s="1"/>
  <c r="J63" i="80"/>
  <c r="K63" i="80" s="1"/>
  <c r="L63" i="80" s="1"/>
  <c r="J17" i="80"/>
  <c r="K17" i="80" s="1"/>
  <c r="L17" i="80" s="1"/>
  <c r="J16" i="80"/>
  <c r="K16" i="80" s="1"/>
  <c r="L16" i="80" s="1"/>
  <c r="J78" i="80"/>
  <c r="K78" i="80" s="1"/>
  <c r="L78" i="80" s="1"/>
  <c r="J21" i="80"/>
  <c r="K21" i="80" s="1"/>
  <c r="L21" i="80" s="1"/>
  <c r="J18" i="80"/>
  <c r="K18" i="80" s="1"/>
  <c r="L18" i="80" s="1"/>
  <c r="J49" i="80"/>
  <c r="K49" i="80" s="1"/>
  <c r="L49" i="80" s="1"/>
  <c r="J29" i="80"/>
  <c r="K29" i="80" s="1"/>
  <c r="L29" i="80" s="1"/>
  <c r="J26" i="80"/>
  <c r="K26" i="80" s="1"/>
  <c r="L26" i="80" s="1"/>
  <c r="J76" i="80"/>
  <c r="K76" i="80" s="1"/>
  <c r="L76" i="80" s="1"/>
  <c r="J80" i="80"/>
  <c r="K80" i="80" s="1"/>
  <c r="L80" i="80" s="1"/>
  <c r="J6" i="80"/>
  <c r="K6" i="80" s="1"/>
  <c r="L6" i="80" s="1"/>
  <c r="E74" i="80"/>
  <c r="J25" i="80"/>
  <c r="K25" i="80" s="1"/>
  <c r="L25" i="80" s="1"/>
  <c r="J58" i="80"/>
  <c r="K58" i="80" s="1"/>
  <c r="L58" i="80" s="1"/>
  <c r="J27" i="80"/>
  <c r="K27" i="80" s="1"/>
  <c r="L27" i="80" s="1"/>
  <c r="J68" i="80"/>
  <c r="K68" i="80" s="1"/>
  <c r="L68" i="80" s="1"/>
  <c r="J88" i="80"/>
  <c r="K88" i="80" s="1"/>
  <c r="L88" i="80" s="1"/>
  <c r="J22" i="80"/>
  <c r="K22" i="80" s="1"/>
  <c r="L22" i="80" s="1"/>
  <c r="J31" i="80"/>
  <c r="K31" i="80" s="1"/>
  <c r="L31" i="80" s="1"/>
  <c r="J66" i="80"/>
  <c r="K66" i="80" s="1"/>
  <c r="L66" i="80" s="1"/>
  <c r="J28" i="80"/>
  <c r="K28" i="80" s="1"/>
  <c r="L28" i="80" s="1"/>
  <c r="J85" i="80"/>
  <c r="K85" i="80" s="1"/>
  <c r="L85" i="80" s="1"/>
  <c r="J71" i="80"/>
  <c r="K71" i="80" s="1"/>
  <c r="L71" i="80" s="1"/>
  <c r="J83" i="80"/>
  <c r="K83" i="80" s="1"/>
  <c r="L83" i="80" s="1"/>
  <c r="J65" i="80"/>
  <c r="K65" i="80" s="1"/>
  <c r="L65" i="80" s="1"/>
  <c r="J57" i="80"/>
  <c r="K57" i="80" s="1"/>
  <c r="L57" i="80" s="1"/>
  <c r="J30" i="80"/>
  <c r="K30" i="80" s="1"/>
  <c r="L30" i="80" s="1"/>
  <c r="J86" i="80"/>
  <c r="K86" i="80" s="1"/>
  <c r="L86" i="80" s="1"/>
  <c r="J34" i="80"/>
  <c r="K34" i="80" s="1"/>
  <c r="L34" i="80" s="1"/>
  <c r="E81" i="80"/>
  <c r="J47" i="80"/>
  <c r="K47" i="80" s="1"/>
  <c r="L47" i="80" s="1"/>
  <c r="E55" i="80"/>
  <c r="E69" i="80"/>
  <c r="J87" i="80"/>
  <c r="K87" i="80" s="1"/>
  <c r="L87" i="80" s="1"/>
  <c r="J35" i="80"/>
  <c r="K35" i="80" s="1"/>
  <c r="L35" i="80" s="1"/>
  <c r="E60" i="80"/>
  <c r="E59" i="80"/>
  <c r="J74" i="80" l="1"/>
  <c r="K74" i="80" s="1"/>
  <c r="L74" i="80" s="1"/>
  <c r="J55" i="80"/>
  <c r="K55" i="80" s="1"/>
  <c r="L55" i="80" s="1"/>
  <c r="J69" i="80"/>
  <c r="K69" i="80" s="1"/>
  <c r="L69" i="80" s="1"/>
  <c r="J59" i="80"/>
  <c r="K59" i="80" s="1"/>
  <c r="L59" i="80" s="1"/>
  <c r="J60" i="80"/>
  <c r="K60" i="80" s="1"/>
  <c r="L60" i="80" s="1"/>
  <c r="J81" i="80"/>
  <c r="K81" i="80" s="1"/>
  <c r="L81" i="80" s="1"/>
</calcChain>
</file>

<file path=xl/comments1.xml><?xml version="1.0" encoding="utf-8"?>
<comments xmlns="http://schemas.openxmlformats.org/spreadsheetml/2006/main">
  <authors>
    <author>Truong Pham</author>
  </authors>
  <commentList>
    <comment ref="D199" authorId="0" shapeId="0">
      <text>
        <r>
          <rPr>
            <b/>
            <sz val="9"/>
            <color indexed="81"/>
            <rFont val="Tahoma"/>
            <family val="2"/>
          </rPr>
          <t>Truong Pham:</t>
        </r>
        <r>
          <rPr>
            <sz val="9"/>
            <color indexed="81"/>
            <rFont val="Tahoma"/>
            <family val="2"/>
          </rPr>
          <t xml:space="preserve">
Găng tay bạt bảo hộ</t>
        </r>
      </text>
    </comment>
    <comment ref="D219" authorId="0" shapeId="0">
      <text>
        <r>
          <rPr>
            <b/>
            <sz val="9"/>
            <color indexed="81"/>
            <rFont val="Tahoma"/>
            <family val="2"/>
          </rPr>
          <t>Truong Pham:</t>
        </r>
        <r>
          <rPr>
            <sz val="9"/>
            <color indexed="81"/>
            <rFont val="Tahoma"/>
            <family val="2"/>
          </rPr>
          <t xml:space="preserve">
Găng tay bạt bảo hộ</t>
        </r>
      </text>
    </comment>
    <comment ref="D358" authorId="0" shapeId="0">
      <text>
        <r>
          <rPr>
            <b/>
            <sz val="9"/>
            <color indexed="81"/>
            <rFont val="Tahoma"/>
            <family val="2"/>
          </rPr>
          <t>Truong Pham:</t>
        </r>
        <r>
          <rPr>
            <sz val="9"/>
            <color indexed="81"/>
            <rFont val="Tahoma"/>
            <family val="2"/>
          </rPr>
          <t xml:space="preserve">
Găng tay bạt bảo hộ</t>
        </r>
      </text>
    </comment>
    <comment ref="D368" authorId="0" shapeId="0">
      <text>
        <r>
          <rPr>
            <b/>
            <sz val="9"/>
            <color indexed="81"/>
            <rFont val="Tahoma"/>
            <family val="2"/>
          </rPr>
          <t>Truong Pham:</t>
        </r>
        <r>
          <rPr>
            <sz val="9"/>
            <color indexed="81"/>
            <rFont val="Tahoma"/>
            <family val="2"/>
          </rPr>
          <t xml:space="preserve">
Găng tay bạt bảo hộ</t>
        </r>
      </text>
    </comment>
  </commentList>
</comments>
</file>

<file path=xl/comments2.xml><?xml version="1.0" encoding="utf-8"?>
<comments xmlns="http://schemas.openxmlformats.org/spreadsheetml/2006/main">
  <authors>
    <author>Truong Pham</author>
  </authors>
  <commentList>
    <comment ref="D45" authorId="0" shapeId="0">
      <text>
        <r>
          <rPr>
            <b/>
            <sz val="9"/>
            <color indexed="81"/>
            <rFont val="Tahoma"/>
            <family val="2"/>
          </rPr>
          <t>Truong Pham:</t>
        </r>
        <r>
          <rPr>
            <sz val="9"/>
            <color indexed="81"/>
            <rFont val="Tahoma"/>
            <family val="2"/>
          </rPr>
          <t xml:space="preserve">
Găng tay bạt bảo hộ</t>
        </r>
      </text>
    </comment>
  </commentList>
</comments>
</file>

<file path=xl/sharedStrings.xml><?xml version="1.0" encoding="utf-8"?>
<sst xmlns="http://schemas.openxmlformats.org/spreadsheetml/2006/main" count="3396" uniqueCount="510">
  <si>
    <t>STT</t>
  </si>
  <si>
    <t>Lương cấp bậc</t>
  </si>
  <si>
    <t>Đơn vị tính</t>
  </si>
  <si>
    <t>Bàn làm việc</t>
  </si>
  <si>
    <t>Cái</t>
  </si>
  <si>
    <t>Bộ</t>
  </si>
  <si>
    <t>Hộp</t>
  </si>
  <si>
    <t>Bút bi</t>
  </si>
  <si>
    <t>Nội dung</t>
  </si>
  <si>
    <t>ĐƠN GIÁ TIỀN CÔNG</t>
  </si>
  <si>
    <t>Số TT</t>
  </si>
  <si>
    <t>Hệ số</t>
  </si>
  <si>
    <t>Lương tháng</t>
  </si>
  <si>
    <t>Lương ngày</t>
  </si>
  <si>
    <t xml:space="preserve"> </t>
  </si>
  <si>
    <t>A</t>
  </si>
  <si>
    <t>Kỹ sư</t>
  </si>
  <si>
    <t>B</t>
  </si>
  <si>
    <t>Kỹ thuật viên</t>
  </si>
  <si>
    <t>NỘI NGHIỆP</t>
  </si>
  <si>
    <t>LAO ĐỘNG PHỔ THÔNG</t>
  </si>
  <si>
    <t>Phụ cấp khu vực 0,1</t>
  </si>
  <si>
    <t>Chi phí sử dụng máy</t>
  </si>
  <si>
    <t>Chi phí trực tiếp</t>
  </si>
  <si>
    <t>Khấu hao</t>
  </si>
  <si>
    <t>Chi phí vật liệu</t>
  </si>
  <si>
    <t>I</t>
  </si>
  <si>
    <t>Đơn giá/ca</t>
  </si>
  <si>
    <t>II</t>
  </si>
  <si>
    <t>III</t>
  </si>
  <si>
    <t>Giá để tài liệu</t>
  </si>
  <si>
    <t>Khó khăn</t>
  </si>
  <si>
    <t>Tủ đựng tài liệu</t>
  </si>
  <si>
    <t>IV</t>
  </si>
  <si>
    <t>V</t>
  </si>
  <si>
    <t>VI</t>
  </si>
  <si>
    <t>VII</t>
  </si>
  <si>
    <t>Định mức</t>
  </si>
  <si>
    <t>Chi phí dụng cụ</t>
  </si>
  <si>
    <t>ĐVT</t>
  </si>
  <si>
    <t>Hộp đựng tài liệu</t>
  </si>
  <si>
    <t>Gram</t>
  </si>
  <si>
    <t>VIII</t>
  </si>
  <si>
    <t>PC trách nhiệm 0,2/5</t>
  </si>
  <si>
    <t>Thành tiền</t>
  </si>
  <si>
    <t>Bậc 1</t>
  </si>
  <si>
    <t xml:space="preserve"> Bậc 2</t>
  </si>
  <si>
    <t>Bậc 3</t>
  </si>
  <si>
    <t>TT</t>
  </si>
  <si>
    <t>Trường</t>
  </si>
  <si>
    <t>Mảnh</t>
  </si>
  <si>
    <t>Năng lượng</t>
  </si>
  <si>
    <t>Ghi chú</t>
  </si>
  <si>
    <t>Định biên</t>
  </si>
  <si>
    <t>KS1</t>
  </si>
  <si>
    <t>KS2</t>
  </si>
  <si>
    <t>KS3</t>
  </si>
  <si>
    <t>KS4</t>
  </si>
  <si>
    <t>IX</t>
  </si>
  <si>
    <t>X</t>
  </si>
  <si>
    <t xml:space="preserve">  Chi phi LĐKT</t>
  </si>
  <si>
    <t>%</t>
  </si>
  <si>
    <t>-</t>
  </si>
  <si>
    <t>Chi phí chung</t>
  </si>
  <si>
    <t>Đơn giá</t>
  </si>
  <si>
    <t>2</t>
  </si>
  <si>
    <t>1</t>
  </si>
  <si>
    <t>Thu thập thông tin, dữ liệu tài nguyên và môi trường</t>
  </si>
  <si>
    <t>Thu thập nội dung thông tin, dữ liệu.</t>
  </si>
  <si>
    <t>Nhập, đối soát dữ liệu đặc tả về thông tin, dữ liệu.</t>
  </si>
  <si>
    <t>Nhập, đối soát danh mục thông tin, dữ liệu.</t>
  </si>
  <si>
    <t>Cập nhật, công bố danh mục, dữ liệu đặc tả về thông tin, dữ liệu tài nguyên và môi trường lên Trang/Cổng thông tin điện tử.</t>
  </si>
  <si>
    <t>Giấy A4</t>
  </si>
  <si>
    <t>Đĩa DVD</t>
  </si>
  <si>
    <t>Vật liệu nhỏ tiêu hao khác</t>
  </si>
  <si>
    <t>Cặp tài liệu</t>
  </si>
  <si>
    <t>Máy vi tính PC</t>
  </si>
  <si>
    <t>Tên VL</t>
  </si>
  <si>
    <t>ĐV Tính</t>
  </si>
  <si>
    <t>Quyển</t>
  </si>
  <si>
    <t>Mực in A4</t>
  </si>
  <si>
    <t>Ghim dập</t>
  </si>
  <si>
    <t>Hồ dán</t>
  </si>
  <si>
    <t>Túi Clear A4</t>
  </si>
  <si>
    <t>Bông lau</t>
  </si>
  <si>
    <t>Kg</t>
  </si>
  <si>
    <t>Bút xóa</t>
  </si>
  <si>
    <t>Bút chì</t>
  </si>
  <si>
    <t>Bìa hồ sơ</t>
  </si>
  <si>
    <t>Thuốc diệt mối</t>
  </si>
  <si>
    <t>Thuốc diệt côn trùng</t>
  </si>
  <si>
    <t>Thuốc diệt vi sinh vật</t>
  </si>
  <si>
    <t>Chổi lông</t>
  </si>
  <si>
    <t>Khẩu trang</t>
  </si>
  <si>
    <t>Cây lau nhà</t>
  </si>
  <si>
    <t>Thang nhôm</t>
  </si>
  <si>
    <t>Chổi quét nhà</t>
  </si>
  <si>
    <t>Quạt trần 0,1kW</t>
  </si>
  <si>
    <t>Quạt thông gió 0,04kW</t>
  </si>
  <si>
    <t>Bộ đèn neon 0,04 kW</t>
  </si>
  <si>
    <t>Máy hút bụi 2 kW</t>
  </si>
  <si>
    <t>Máy hút ẩm 1,5kW</t>
  </si>
  <si>
    <t>Bàn dập ghim loại nhỏ</t>
  </si>
  <si>
    <t>Bàn dập ghim loại lớn</t>
  </si>
  <si>
    <t>Ghế tựa</t>
  </si>
  <si>
    <t>Tên DC</t>
  </si>
  <si>
    <t>DV tinh</t>
  </si>
  <si>
    <t>Thoi hạn</t>
  </si>
  <si>
    <t>Xe đẩy</t>
  </si>
  <si>
    <t>Ổn áp dùng chung 10 KVA</t>
  </si>
  <si>
    <t>Lưu điện cho máy tính</t>
  </si>
  <si>
    <t>Nhiệt kế</t>
  </si>
  <si>
    <t>Ẩm kế</t>
  </si>
  <si>
    <t>Con lăn</t>
  </si>
  <si>
    <t>Máy điều hòa nhiệt độ 12000 BTU</t>
  </si>
  <si>
    <t>Tờ</t>
  </si>
  <si>
    <t>Sổ công tác</t>
  </si>
  <si>
    <t xml:space="preserve">Mực photocopy </t>
  </si>
  <si>
    <t>Ghim kẹp</t>
  </si>
  <si>
    <t>Thuốc tẩy rửa</t>
  </si>
  <si>
    <t>Băng dính to</t>
  </si>
  <si>
    <t>Quần áo BHLĐ</t>
  </si>
  <si>
    <t>Giá</t>
  </si>
  <si>
    <t>Găng tay BHLĐ</t>
  </si>
  <si>
    <t>Máy hủy tài liệu</t>
  </si>
  <si>
    <t>Ổ ghi đĩa quang</t>
  </si>
  <si>
    <t>Tủ đựng dụng cụ</t>
  </si>
  <si>
    <t>TH sử dụng (năm)</t>
  </si>
  <si>
    <t>Số ca/năm</t>
  </si>
  <si>
    <t>Máy Photocopy - 1KW</t>
  </si>
  <si>
    <t>Máy in A4</t>
  </si>
  <si>
    <t>Camera kỹ thuật số</t>
  </si>
  <si>
    <t>Bộ máy chủ lưu trữ số liệu</t>
  </si>
  <si>
    <t>Thẻ nhớ (USB, Flash drive) 8 GB</t>
  </si>
  <si>
    <t>Bàn kính can vẽ</t>
  </si>
  <si>
    <t>Khăn lau</t>
  </si>
  <si>
    <t>Ghim vòng</t>
  </si>
  <si>
    <t>Mua thực tế</t>
  </si>
  <si>
    <t>Giấy A0</t>
  </si>
  <si>
    <t>Mức</t>
  </si>
  <si>
    <t>Ổ cứng di động</t>
  </si>
  <si>
    <t>Đôi</t>
  </si>
  <si>
    <t>Máy Ploter - 1kw</t>
  </si>
  <si>
    <t>Tiếp nhận thông tin, tài liệulưu trữ tài nguyên và môi trường</t>
  </si>
  <si>
    <t>Tiếp nhận thông tin, tài liệu lưu trữ;</t>
  </si>
  <si>
    <t>Kiểm tra thông tin, tài liệu;</t>
  </si>
  <si>
    <t>Lập biên bản giao nhận thông tin, tài liệu;</t>
  </si>
  <si>
    <t>Vận chuyển tài liệu vào kho lưu trữ.</t>
  </si>
  <si>
    <t>Chỉnh lý tài liệu lưu trữ dạng giấy</t>
  </si>
  <si>
    <t>Lập kế hoạch chỉnh lý và soạn thảo các văn bản hướng dẫn nghiệp vụ chỉnh lý tài liệu;</t>
  </si>
  <si>
    <t>Kiểm tra, chỉnh sửa việc biên mục hồ sơ;</t>
  </si>
  <si>
    <t>Phân loại tài liệu;</t>
  </si>
  <si>
    <t>Lập hồ sơ đối với tài liệu rời lẻ hoặc chỉnh sửa, hoàn thiện hồ sơ đối với tài liệu đã được lập hồ sơ nhưng chưa đạt yêu cầu;</t>
  </si>
  <si>
    <t>Biên mục phiếu tin;</t>
  </si>
  <si>
    <t>Kiểm tra, chỉnh sửa việc lập hồ sơ và biên mục phiếu tin;</t>
  </si>
  <si>
    <t>Hệ thống hóa phiếu tin theo hướng dẫn phân loại và hệ thống hóa hồ sơ theo phiếu tin;</t>
  </si>
  <si>
    <t>Biên mục hồ sơ;</t>
  </si>
  <si>
    <t>Vệ sinh, tháo bỏ ghim kẹp, làm phẳng tài liệu và bìa hồ sơ; đánh số chính thức lên bìa hồ sơ;</t>
  </si>
  <si>
    <t>Sắp xếp hồ sơ vào hộp (cặp), làm nhãn hộp (cặp);</t>
  </si>
  <si>
    <t>Vận chuyển tài liệu vào kho, xếp lên giá và bàn giao tài liệu sau chỉnh lý;</t>
  </si>
  <si>
    <t>Nhập phiếu tin vào cơ sở dữ liệu tài liệu lưu trữ điện tử;</t>
  </si>
  <si>
    <t>Hoàn chỉnh bàn giao hồ sơ phông và lập báo cáo tổng kết chỉnh lý.</t>
  </si>
  <si>
    <t>Tổ chức, lưu trữ tài liệu số trên phương tiện lưu trữ</t>
  </si>
  <si>
    <t>Gán mã, làm nhãn trên phương tiện lưu trữ đã tiếp nhận;</t>
  </si>
  <si>
    <t>Chuyển dữ liệu số vào thiết bị lưu trữ và thực hiện phân loại tài liệu kết hợp xác định giá trị tài liệu và thời hạn bảo quản;</t>
  </si>
  <si>
    <t>Biên mục, nhập nội dung dữ liệu đặc tả;</t>
  </si>
  <si>
    <t>Sắp xếp phương tiện lưu trữ vào tủ chuyên dụng;</t>
  </si>
  <si>
    <t>Bảo quản kho lưu trữ tài liệu</t>
  </si>
  <si>
    <t>Vệ sinh kho lưu trữ;</t>
  </si>
  <si>
    <t>Vệ sinh, kiểm tra, vận hành các trang thiết bị trong kho, bảo đảm các điều kiện môi trường bảo quản tài liệu;</t>
  </si>
  <si>
    <t>Vệ sinh giá và bên ngoài hộp (cặp) bảo quản tài liệu, phương tiện lưu trữ;</t>
  </si>
  <si>
    <t>Kiểm tra hiện trạng kho và xử lý côn trùng, mối, mọt, chuột xâm nhập;</t>
  </si>
  <si>
    <t>Ghi nhật ký và báo cáo tình hình bảo quản kho</t>
  </si>
  <si>
    <t>Bảo quản tài liệu lưu trữ dạng giấy</t>
  </si>
  <si>
    <t>Vệ sinh bên trong hộp (cặp) bảo quản tài liệu;</t>
  </si>
  <si>
    <t>Vệ sinh bìa hồ sơ và tài liệu kèm theo;</t>
  </si>
  <si>
    <t>Đưa tài liệu vào bìa hồ sơ, xếp hồ sơ vào hộp (cặp) bảo quản tài liệu;</t>
  </si>
  <si>
    <t>Xếp hộp (cặp) bảo quản tài liệu lên giá;</t>
  </si>
  <si>
    <t>Kiểm tra công tác bảo quản tài liệu;</t>
  </si>
  <si>
    <t>Ghi nhật ký và báo cáo tình hình bảo quản tài liệu lưu trữ.</t>
  </si>
  <si>
    <t>Bảo quản tài liệu số trên phương tiện lưu trữ</t>
  </si>
  <si>
    <t>Vệ sinh phương tiện lưu trữ tài liệu số;</t>
  </si>
  <si>
    <t>Kiểm tra định kỳ tài liệu số trên phương tiện lưu trữ;</t>
  </si>
  <si>
    <t>Sao lưu tài liệu lưu trữ số theo định kỳ;</t>
  </si>
  <si>
    <t>Phục hồi tài liệu lưu trữ số (nếu có);</t>
  </si>
  <si>
    <t>Ghi nhật ký và lập báo cáo tình hình bảo quản tài liệu</t>
  </si>
  <si>
    <t>Tu bổ, phục chế tài liệu lưu trữ dạng giấy</t>
  </si>
  <si>
    <t>Lập danh mục tài liệu cần tu bổ, phục chế; bàn giao, vận chuyển tài liệu tới địa điểm thực hiện;</t>
  </si>
  <si>
    <t>Tu bổ, phục chế tài liệu bằng biện pháp vá, dán;</t>
  </si>
  <si>
    <t>Tu bổ, phục chế tài liệu bằng biện pháp tu bổ, bồi nền;</t>
  </si>
  <si>
    <t>Kiểm tra, đánh giá chất lượng;</t>
  </si>
  <si>
    <t>Bàn giao, xếp tài liệu lên giá, ngăn theo vị trí ban đầu;</t>
  </si>
  <si>
    <t>Lập báo cáo thực hiện tu bổ, phục chế tài liệu</t>
  </si>
  <si>
    <t>Xây dựng cơ sở dữ liệu tài liệu lưu trữ điện tử</t>
  </si>
  <si>
    <t>Lập kế hoạch, tiếp nhận, vận chuyển tài liệu đến địa điểm thực hiện số hóa, vệ sinh tài liệu;</t>
  </si>
  <si>
    <t>Số hóa tài liệu;</t>
  </si>
  <si>
    <t>Tạo lập nội dung dữ liệu đặc tả tài liệu số hóa;</t>
  </si>
  <si>
    <t>Sao chép tài liệu số hóa kèm theo dữ liệu đặc tả vào phương tiện lưu trữ;</t>
  </si>
  <si>
    <t>Đóng gói, bàn giao và xếp tài liệu giấy theo vị trí lưu trữ ban đầu</t>
  </si>
  <si>
    <t>Tạo lập, cập nhật dữ liệu đặc tả của hồ sơ trên Hệ thống quản lý tài liệu lưu trữ điện tử tài nguyên và môi trường;</t>
  </si>
  <si>
    <t>Xác thực tài liệu bằng chữ ký số;</t>
  </si>
  <si>
    <t>Cập nhật thông tin dữ liệu đặc tả của tài liệu lưu trữ và đính kèm tập tin tài liệu số vào hồ sơ</t>
  </si>
  <si>
    <t>Số hóa tài liệu lưu trữ truyền thống</t>
  </si>
  <si>
    <t>Lập hồ sơ xét hủy tài liệu hết giá trị sử dụng;</t>
  </si>
  <si>
    <t>Trình xét duyệt, thẩm tra, ra quyết định tiêu huỷ tài liệu hết giá trị sử dụng;</t>
  </si>
  <si>
    <t>Tổ chức tiêu hủy tài liệu hết giá trị sử dụng;</t>
  </si>
  <si>
    <t>Lập biên bản và lưu hồ sơ tiêu huỷ tài liệu hết giá trị sử dụng</t>
  </si>
  <si>
    <t>Tiêu hủy tài liệu giấy</t>
  </si>
  <si>
    <t>XI</t>
  </si>
  <si>
    <t>Cung cấp thông tin, tài liệu</t>
  </si>
  <si>
    <t>Tiếp nhận yêu cầu và lập hồ sơ cung cấp thông tin, tài liệu</t>
  </si>
  <si>
    <t>Chuẩn bị thông tin, tài liệu theo yêu cầu</t>
  </si>
  <si>
    <t>Tài liệu khác</t>
  </si>
  <si>
    <t>Bàn giao tài liệu cho người sử dụng</t>
  </si>
  <si>
    <t>Tiêu hủy tài liệu hết giá trị</t>
  </si>
  <si>
    <t>Tên thiết bị</t>
  </si>
  <si>
    <t>Lít</t>
  </si>
  <si>
    <t>Cuộn</t>
  </si>
  <si>
    <t>Lọ</t>
  </si>
  <si>
    <t>Nước</t>
  </si>
  <si>
    <t>m3</t>
  </si>
  <si>
    <t>Áp dụng Nhập, đối soát dữ liệu tại Khoản 4 Chương 1 Phần 3 Thông tư số 26/2014/TT-BTNMT</t>
  </si>
  <si>
    <t>Dụng cụ nhỏ khác</t>
  </si>
  <si>
    <t>Tiếp nhận thông tin, tài liệu lưu trữ tài nguyên và môi trường</t>
  </si>
  <si>
    <t>Tẩy chì</t>
  </si>
  <si>
    <t>Kéo cắt giấy</t>
  </si>
  <si>
    <t>Thước nhựa 0,5m</t>
  </si>
  <si>
    <t>Lập báo cáo tổ chức, lưu trữ tài liệu</t>
  </si>
  <si>
    <t>Áp dụng định mức công việc Nhập, đối soát dữ liệu quy định tại Khoản 4 Chương 1 Phần 3 Thông tư số 26/2014/TT-BTNMT</t>
  </si>
  <si>
    <t>Biên mục, nhập nội dung dữ liệu đặc tả</t>
  </si>
  <si>
    <t>Sắp xếp phương tiện lưu trữ vào tủ chuyên dụng</t>
  </si>
  <si>
    <t>Chuyển dữ liệu số vào thiết bị lưu trữ và thực hiện phân loại tài liệu kết hợp xác định giá trị tài liệu và thời hạn bảo quản</t>
  </si>
  <si>
    <t>Gán mã, làm nhãn trên phương tiện lưu trữ đã tiếp nhận</t>
  </si>
  <si>
    <t>Nhập phiếu tin vào cơ sở dữ liệu tài liệu lưu trữ điện tử</t>
  </si>
  <si>
    <t>Vận chuyển tài liệu vào kho, xếp lên giá và bàn giao tài liệu sau chỉnh lý</t>
  </si>
  <si>
    <t>Sắp xếp hồ sơ vào hộp (cặp), làm nhãn hộp (cặp)</t>
  </si>
  <si>
    <t>Kiểm tra, chỉnh sửa việc biên mục hồ sơ</t>
  </si>
  <si>
    <t>Biên mục hồ sơ</t>
  </si>
  <si>
    <t>Hệ thống hóa phiếu tin theo hướng dẫn phân loại và hệ thống hóa hồ sơ theo phiếu tin</t>
  </si>
  <si>
    <t>Kiểm tra, chỉnh sửa việc lập hồ sơ và biên mục phiếu tin</t>
  </si>
  <si>
    <t>Biên mục phiếu tin</t>
  </si>
  <si>
    <t>Phân loại tài liệu</t>
  </si>
  <si>
    <t>Lập kế hoạch chỉnh lý và soạn thảo các văn bản hướng dẫn nghiệp vụ chỉnh lý tài liệu</t>
  </si>
  <si>
    <t>Vận chuyển tài liệu vào kho lưu trữ</t>
  </si>
  <si>
    <t>Kiểm tra thông tin, tài liệu</t>
  </si>
  <si>
    <t>Tiếp nhận thông tin, tài liệu lưu trữ</t>
  </si>
  <si>
    <t>Áp dụng định mức Nhập, đối soát dữ liệu tại Khoản 4 Chương 1 Phần 3 Thông tư số 26/2014/TT-BTNMT</t>
  </si>
  <si>
    <t>Thu thập nội dung thông tin, dữ liệu</t>
  </si>
  <si>
    <t>Nhập, đối soát dữ liệu đặc tả về thông tin, dữ liệu</t>
  </si>
  <si>
    <t>Nhập, đối soát danh mục thông tin, dữ liệu</t>
  </si>
  <si>
    <t>Lập báo cáo tổ chức, lưu trữ tài liệu số</t>
  </si>
  <si>
    <t>Xô nhựa 10l</t>
  </si>
  <si>
    <t>Xà phòng</t>
  </si>
  <si>
    <t>KTV1</t>
  </si>
  <si>
    <t>KTV6</t>
  </si>
  <si>
    <t>KS7</t>
  </si>
  <si>
    <t>KTV2</t>
  </si>
  <si>
    <t>1.86</t>
  </si>
  <si>
    <t>2.06</t>
  </si>
  <si>
    <t>2.26</t>
  </si>
  <si>
    <t>2.46</t>
  </si>
  <si>
    <t>2.66</t>
  </si>
  <si>
    <t>2.86</t>
  </si>
  <si>
    <t>3.06</t>
  </si>
  <si>
    <t>3.26</t>
  </si>
  <si>
    <t>3.46</t>
  </si>
  <si>
    <t>3.66</t>
  </si>
  <si>
    <t>3.86</t>
  </si>
  <si>
    <t>4.06</t>
  </si>
  <si>
    <t>Bậc 4</t>
  </si>
  <si>
    <t>Bậc 5</t>
  </si>
  <si>
    <t>Bậc 6</t>
  </si>
  <si>
    <t>Bậc 7</t>
  </si>
  <si>
    <t>Bậc 8</t>
  </si>
  <si>
    <t>Bậc 9</t>
  </si>
  <si>
    <t>2.34</t>
  </si>
  <si>
    <t>2.67</t>
  </si>
  <si>
    <t>3.00</t>
  </si>
  <si>
    <t>3.33</t>
  </si>
  <si>
    <t>3.99</t>
  </si>
  <si>
    <t>4.32</t>
  </si>
  <si>
    <t>4.65</t>
  </si>
  <si>
    <t>4.98</t>
  </si>
  <si>
    <t>Chi ngày nghỉ hưởng lương</t>
  </si>
  <si>
    <t>BHXH-YT-CĐ-TN 23,5%</t>
  </si>
  <si>
    <t>Lương nhóm</t>
  </si>
  <si>
    <t>Mức tiêu hao</t>
  </si>
  <si>
    <t>Hao phí trên đường dây</t>
  </si>
  <si>
    <t>Công suất
(kw/h)</t>
  </si>
  <si>
    <t>Sao lưu tài liệu lưu trữ số theo định kỳ</t>
  </si>
  <si>
    <t>Giấy dó</t>
  </si>
  <si>
    <t>Vải màn</t>
  </si>
  <si>
    <t>Mét</t>
  </si>
  <si>
    <t>Dao xén giấy</t>
  </si>
  <si>
    <r>
      <t>m</t>
    </r>
    <r>
      <rPr>
        <vertAlign val="superscript"/>
        <sz val="14"/>
        <color indexed="10"/>
        <rFont val="Times New Roman"/>
        <family val="1"/>
      </rPr>
      <t>2</t>
    </r>
  </si>
  <si>
    <t>Keo dán (hồ dán) bồi giấy chuyên dùng</t>
  </si>
  <si>
    <t>áp dụng định mức Quét (chụp) tài liệu quy định tại Mục 4.2 Khoản 4 Chương 1 Phần 3 Thông tư số 26/2014/TT-BTNMT</t>
  </si>
  <si>
    <t xml:space="preserve">áp dụng định mức Thu thập nội dung thông tin, dữ liệu và Nhập, đối soát dữ liệu đặc tả về thông tin, dữ liệu quy định tại Điều 40 Thông tư (mục I) </t>
  </si>
  <si>
    <t xml:space="preserve">áp dụng định mức Sao lưu tài liệu số tại Điều 43 Thông tư </t>
  </si>
  <si>
    <t>Không tính định mức</t>
  </si>
  <si>
    <t>áp dụng định mức Xử lý và đính kèm tài liệu quét quy định tại Mục 4.2 Khoản 4 Chương 1 Phần 3 Thông tư số 26/2014/TT-BTNMT</t>
  </si>
  <si>
    <t>a</t>
  </si>
  <si>
    <t>b</t>
  </si>
  <si>
    <t>Giấy dó Nhật</t>
  </si>
  <si>
    <t>Tiêu hủy tài liệu số trên vật mang tin</t>
  </si>
  <si>
    <t>Tiêu hủy tài liệu số trên vật mang tin (CD/DVD/Băng từ)</t>
  </si>
  <si>
    <t>Bút đánh dấu</t>
  </si>
  <si>
    <t>Trích xuất, tổng hợp thông tin từ tài liệu lưu trữ</t>
  </si>
  <si>
    <t>Tổng hợp, báo cáo tình hình cung cấp thông tin, tài liệu</t>
  </si>
  <si>
    <t>Cung cấp tài liệu khác</t>
  </si>
  <si>
    <t>Mực in máy Ploter 4 màu</t>
  </si>
  <si>
    <t>Tài liệu bản đồ, nền địa lý, tài liệu thông tin địa lý</t>
  </si>
  <si>
    <t>Tên thiết bị, công cụ</t>
  </si>
  <si>
    <t>Nhóm (người)</t>
  </si>
  <si>
    <t>Thời hạn</t>
  </si>
  <si>
    <t>Tên dụng cụ</t>
  </si>
  <si>
    <t>Tên vật liệu</t>
  </si>
  <si>
    <t>Trang A4</t>
  </si>
  <si>
    <t>Lần</t>
  </si>
  <si>
    <t>Mét giá</t>
  </si>
  <si>
    <t>1GB</t>
  </si>
  <si>
    <t>Phương tiện lưu trữ</t>
  </si>
  <si>
    <t>m² kho</t>
  </si>
  <si>
    <t>Tờ A4</t>
  </si>
  <si>
    <t>Trường dữ liệu</t>
  </si>
  <si>
    <t>Tài liệu</t>
  </si>
  <si>
    <t>Không được : Không tính định mức cho bước này</t>
  </si>
  <si>
    <t>Tu bổ, phục chế tài liệu bằng biện pháp vá, dán</t>
  </si>
  <si>
    <t>Tu bổ, phục chế tài liệu bằng biện pháp tu bổ, bồi nền</t>
  </si>
  <si>
    <t>Công bố danh mục, dữ liệu đặc tả về thông tin, dữ liệu tài nguyên và môi trường lên Trang/Cổng thông tin điện tử.</t>
  </si>
  <si>
    <t>Áp dụng cho các bước lập biên bản</t>
  </si>
  <si>
    <t>Áp dụng bước báo cáo tương tự mục V</t>
  </si>
  <si>
    <t>Áp dụng chung cho bước báo cáo tương tự</t>
  </si>
  <si>
    <t>Báo cáo</t>
  </si>
  <si>
    <t>Áp dụng bước báo cáo tương tự mục IV</t>
  </si>
  <si>
    <t>Lập danh mục tài liệu cần tu bổ, phục chế; bàn giao, vận chuyển tài liệu tới địa điểm thực hiện; vệ sinh tài liệu</t>
  </si>
  <si>
    <t>Gam</t>
  </si>
  <si>
    <t>Báo cáo</t>
  </si>
  <si>
    <t>Bỏ máy photo</t>
  </si>
  <si>
    <t>Áp dụng theo Mục V</t>
  </si>
  <si>
    <t>Bỏ vật liệu này</t>
  </si>
  <si>
    <t>Bỏ dụng cụ này</t>
  </si>
  <si>
    <t>Theo công việc Thu nhận các thông tin cần thiết để xây dựng siêu dữ liệu (thông tin mô tả dữ liệu) địa chính Thông tư số 35/2017/TT-BTNMT ngày 04/10/2017 của Bộ Tài nguyên và Môi trường ban hành Định mức kinh tế - kỹ thuật xây dựng cơ sở dữ liệu đất đai.</t>
  </si>
  <si>
    <t>đất đai</t>
  </si>
  <si>
    <t>1KTV6 + 1KS3</t>
  </si>
  <si>
    <t>môi trường</t>
  </si>
  <si>
    <t>1KS1+1KS4</t>
  </si>
  <si>
    <t>2KTV4+1KS1+2KS2</t>
  </si>
  <si>
    <t>1 ĐĐBĐV III.3</t>
  </si>
  <si>
    <t>KT-TV</t>
  </si>
  <si>
    <t>Đo đạc bản đồ</t>
  </si>
  <si>
    <t>ĐC-KS</t>
  </si>
  <si>
    <t>2 ĐĐBĐV IV.4</t>
  </si>
  <si>
    <t>2 ĐĐBĐV III.3</t>
  </si>
  <si>
    <t>1KTV2</t>
  </si>
  <si>
    <t xml:space="preserve">Công nhóm/ mảnh: 1,5
Công nhóm/ quyển: 0,08-1,2
Công nhóm/ đĩa: 0,3
</t>
  </si>
  <si>
    <t xml:space="preserve">Công nhóm/ mảnh: 0,1
Công nhóm/ quyển: 0,1
Công nhóm/ đĩa: 0,1
</t>
  </si>
  <si>
    <t>công/10 quyển: 0,2
công/100 điểm: 1,65
 công nhóm/100 mảnh BĐĐH: 1,75
công nhóm/100 mảnh BĐĐC: 1,00
công nhóm/100 tờ ảnh: 0,8
công nhóm/bộ hồ sơ: 0,2</t>
  </si>
  <si>
    <t>công/lần: 0,1</t>
  </si>
  <si>
    <t>công/10 quyển: 0,05
công/100 điểm: 0,15
 công nhóm/100 mảnh BĐĐH: 0,14
công nhóm/100 mảnh BĐĐC: 0,1
công nhóm/100 tờ ảnh: 0,06
công nhóm/bộ hồ sơ: 0,02</t>
  </si>
  <si>
    <t>1KTV1 + 1KS4</t>
  </si>
  <si>
    <t>2KS2+2KS3+2KS4 +3KSC1+3KSC2</t>
  </si>
  <si>
    <t>Bộ Nội vụ</t>
  </si>
  <si>
    <t>Công nhóm/ mảnh: 0,3
Công nhóm/ quyển: 0,2
Công nhóm/ đĩa: 0,15</t>
  </si>
  <si>
    <t>LTVTC1/12</t>
  </si>
  <si>
    <t>LTV 3/9</t>
  </si>
  <si>
    <t>LTV 4/9</t>
  </si>
  <si>
    <t>LTVTC1/12 + LTVTC2/12</t>
  </si>
  <si>
    <t>LTV 5/9</t>
  </si>
  <si>
    <t>LTVTC2/12</t>
  </si>
  <si>
    <t>công nhóm/tháng tài liệu/trạm: 0.163 - 0.467
công nhóm/tháng tài liệu/100 điểm: 0.325</t>
  </si>
  <si>
    <t>công/10 quyển: 0,6
công/100 điểm: 1,36
 công nhóm/100 mảnh BĐĐH: 2,5
công nhóm/100 mảnh BĐĐC: 0,98
công nhóm/100 tờ ảnh: 0,8
công nhóm/bộ hồ sơ: 0,02</t>
  </si>
  <si>
    <t>1KS3</t>
  </si>
  <si>
    <t>1KTV1+1KS2</t>
  </si>
  <si>
    <t xml:space="preserve">công nhóm/phòng kho-năm: 84,75
</t>
  </si>
  <si>
    <t>công/10 quyển: 1,0
công/100 điểm: 7,0
 công nhóm/100 mảnh BĐĐH: 11,5
công nhóm/mảnh BĐĐC: 0,12
công nhóm/100 tờ ảnh: 6,5
công nhóm/bộ hồ sơ: 0,8</t>
  </si>
  <si>
    <t>1KTV6+1KS4+1KS5</t>
  </si>
  <si>
    <t>1KTV5 + 1KS1</t>
  </si>
  <si>
    <t>1KTV12</t>
  </si>
  <si>
    <t>1ĐĐBĐV IV.1</t>
  </si>
  <si>
    <t>1KSC1</t>
  </si>
  <si>
    <t>công nhóm/phòng kho-năm: 1,52 (Chung cả kho và tài liệu)</t>
  </si>
  <si>
    <t>Áp dụng chuyển dữ liệu Mục VI.2</t>
  </si>
  <si>
    <t>1KS2</t>
  </si>
  <si>
    <t>công nhóm/tư liệu: 0,75</t>
  </si>
  <si>
    <t>công nhóm/đĩa: 0,75</t>
  </si>
  <si>
    <t>công nhóm/phòng kho-năm: 2,354 (Chung cả kho và tài liệu)</t>
  </si>
  <si>
    <t>1GB: 0,1</t>
  </si>
  <si>
    <t>công/thiết bị: 2</t>
  </si>
  <si>
    <t>1LTVTC 1/12 + 1LTV1</t>
  </si>
  <si>
    <t>LTVTC 1/12</t>
  </si>
  <si>
    <t>LTV 1/9</t>
  </si>
  <si>
    <t>1KTV1+ 1KS4</t>
  </si>
  <si>
    <t>2KTV4+1KS1+1KS2</t>
  </si>
  <si>
    <t>1 LTVTC 1/12</t>
  </si>
  <si>
    <t>1 LTVTC 1/12 + 1 LTV 3/9</t>
  </si>
  <si>
    <t>Công nhóm/ mảnh: 0,1
Công nhóm/ quyển: 0,1</t>
  </si>
  <si>
    <t>1 LTV1 + 1 KTV1</t>
  </si>
  <si>
    <t>1 ĐĐBĐV III.2</t>
  </si>
  <si>
    <t>1 LTV 2/9</t>
  </si>
  <si>
    <t>1 LTVTC 2/12 +
1 LTV 2/9</t>
  </si>
  <si>
    <t>LTV 2/9</t>
  </si>
  <si>
    <t>công/10 GB: 0,2</t>
  </si>
  <si>
    <t>1 KTV6</t>
  </si>
  <si>
    <t>1 KTV1 + 1 KS4</t>
  </si>
  <si>
    <t>1 KS3</t>
  </si>
  <si>
    <t>công/100m2: 0.520</t>
  </si>
  <si>
    <t>công nhóm/10 điểm: 0,3
công nhóm/10 mảnh: 0,3
công nhóm/10 tờ ảnh: 0,3
công nhóm/10 bộ hồ sơ: 0,3</t>
  </si>
  <si>
    <t>công nhóm/10 điểm: 0,13
công nhóm/10 mảnh: 0,5
công nhóm/10 tờ ảnh: 0,1
công nhóm/10 bộ hồ sơ: 0,1</t>
  </si>
  <si>
    <t>Đã điều chỉnh theo báo cáo mục V.2 mức 0,1</t>
  </si>
  <si>
    <t>Đã áp mức tối thiểu</t>
  </si>
  <si>
    <t>Đã áp theo mức của Bộ Nội vụ</t>
  </si>
  <si>
    <t>Đã điều chỉnh xuống  mức tối thiểu theo mức tu bổ của Bộ Nội vụ</t>
  </si>
  <si>
    <t>Đã áp mức tối thiểu theo mức Bộ Nội vụ</t>
  </si>
  <si>
    <t>1 KTV1 + 1 LTV1</t>
  </si>
  <si>
    <t>1 LTV 2/9 + 1 LTV 4/9</t>
  </si>
  <si>
    <t>Có 1 lĩnh vực có định mức</t>
  </si>
  <si>
    <t>10 GB</t>
  </si>
  <si>
    <t>công/mét giá: 0,0054</t>
  </si>
  <si>
    <t>Công/hồ sơ: 0,0273</t>
  </si>
  <si>
    <t>Công/hồ sơ: 0,0178</t>
  </si>
  <si>
    <t>Công/hồ sơ: 0,0074</t>
  </si>
  <si>
    <t>Công/lần: 1,5</t>
  </si>
  <si>
    <t>Công/lần: 0,75</t>
  </si>
  <si>
    <t>Chuyển từ mức 0,026 xuống 0,0074 của Bộ Nội vụ</t>
  </si>
  <si>
    <t>Chuyển từ mức 0,038 xuống 0,0178 của Bộ Nội vụ</t>
  </si>
  <si>
    <t>Không có mức tương ứng ngoài quy đổi từ lĩnh vực đất đai</t>
  </si>
  <si>
    <t>LTV 7/9 hoặc LTVC2/8</t>
  </si>
  <si>
    <t>Giao nhận tài liệu, vận chuyển đến địa điểm chỉnh lý, vệ sinh tài liệu</t>
  </si>
  <si>
    <t>LTVTC1/12 hoặc LTVTC2/12</t>
  </si>
  <si>
    <t>LTVTC3/12 + LTV 3/9</t>
  </si>
  <si>
    <t>Chuyển từ mức 0,21 xuống 0,015 theo mức Môi trường</t>
  </si>
  <si>
    <t>Chuyển từ mức 0,4 xuống 0,18, bỏ định biên KS4 theo mức Bộ Nội vụ</t>
  </si>
  <si>
    <t>1,297 (LTV 4/9)</t>
  </si>
  <si>
    <t>5,49 (LTV 3/9)</t>
  </si>
  <si>
    <t>3,33 (LTV 3/9)</t>
  </si>
  <si>
    <t>2,55 (LTV 7/9)</t>
  </si>
  <si>
    <t>0,48 (LTV 4/9)</t>
  </si>
  <si>
    <t>5,02 (LTVTC2/12)</t>
  </si>
  <si>
    <t>0,95 (LTV 5/9)</t>
  </si>
  <si>
    <t>1,278 (LTVTC2/12)</t>
  </si>
  <si>
    <t>0,156 ( LTVTC2/12)</t>
  </si>
  <si>
    <t>LTV 7/9 + LTVTC2/12 hoặc LTVTC4/12</t>
  </si>
  <si>
    <t>1,333 (LTVTC2/12)</t>
  </si>
  <si>
    <t>1,127 (LTV 7/9+LTVTC2/12)</t>
  </si>
  <si>
    <t>Lập báo cáo tổ chức, lưu trữ tài liệu (bước này ko tính ĐM)</t>
  </si>
  <si>
    <t>Sao lưu tài liệu trên phương tiện lưu trữ;</t>
  </si>
  <si>
    <t>Bỏ</t>
  </si>
  <si>
    <t>Ký, xác thực tài liệu bằng chữ ký số</t>
  </si>
  <si>
    <t>Tài liệu bản đồ, tài liệu thông tin địa lý</t>
  </si>
  <si>
    <t>TT 26</t>
  </si>
  <si>
    <t>Phục hồi tài liệu trên phương tiện lưu trữ (nếu có);</t>
  </si>
  <si>
    <t>chuyển thành bước chung</t>
  </si>
  <si>
    <t>Bỏ không dùng vật liệu</t>
  </si>
  <si>
    <t>Bỏ không tính ĐM</t>
  </si>
  <si>
    <t>Tổ chức, lưu trữ tài liệu số</t>
  </si>
  <si>
    <t>Ghi nhật ký</t>
  </si>
  <si>
    <t>Bảo quản tài liệu số</t>
  </si>
  <si>
    <t>Thực hiện tu bổ, phục chế tài liệu</t>
  </si>
  <si>
    <t>Trình xét duyệt, thẩm tra, ra quyết định tiêu huỷ tài liệu hết giá trị sử dụng</t>
  </si>
  <si>
    <t>Lập hồ sơ xét hủy tài liệu hết giá trị sử dụng</t>
  </si>
  <si>
    <t>Tạo lập, cập nhật dữ liệu đặc tả tài liệu số hóa</t>
  </si>
  <si>
    <t>Theo TT 26</t>
  </si>
  <si>
    <t>1 tờ A4</t>
  </si>
  <si>
    <t>giấy</t>
  </si>
  <si>
    <t>mực in</t>
  </si>
  <si>
    <t xml:space="preserve">Áp dụng phần II </t>
  </si>
  <si>
    <t>Không tính ĐM</t>
  </si>
  <si>
    <t>IV.2</t>
  </si>
  <si>
    <t>V.2</t>
  </si>
  <si>
    <t xml:space="preserve"> V.2</t>
  </si>
  <si>
    <t>tt26</t>
  </si>
  <si>
    <t>o có vật liệu</t>
  </si>
  <si>
    <t>Bỏ bước này</t>
  </si>
  <si>
    <t>Điều chỉnh lấy theo bước vận chuyển tài liệu III.2 phần Chỉnh lý</t>
  </si>
  <si>
    <t>Công bố danh mục, dữ liệu đặc tả về thông tin, dữ liệu tài nguyên và môi trường lên Trang/Cổng thông tin điện tử</t>
  </si>
  <si>
    <t>Lập Biên bản giao nhận thông tin, tài liệu; Phiếu nhập kho sản phẩm thông tin, tài liệu; Báo cáo thống kê tiếp nhận thông tin, tài liệu tài nguyên và môi trường</t>
  </si>
  <si>
    <t>Giao nhận tài liệu, vận chuyển đến địa điểm chỉnh lý, vệ sinh sơ bộ tài liệu</t>
  </si>
  <si>
    <t>Lập hồ sơ hoặc chỉnh sửa, hoàn thiện hồ sơ</t>
  </si>
  <si>
    <t>Vệ sinh, tháo bỏ ghim kẹp, làm phẳng tài liệu và đưa tài liệu vào bìa hồ sơ; đánh số chính thức lên bìa hồ sơ</t>
  </si>
  <si>
    <t>Hoàn chỉnh, bàn giao hồ sơ phông và lập Báo cáo kết quả chỉnh lý</t>
  </si>
  <si>
    <t>Báo cáo tình hình bảo quản kho lưu trữ</t>
  </si>
  <si>
    <t>Ghi Nhật ký bảo quản tài liệu lưu trữ</t>
  </si>
  <si>
    <t>Vệ sinh phương tiện lưu trữ tài liệu số</t>
  </si>
  <si>
    <t>Kiểm tra định kỳ tài liệu số trên phương tiện lưu trữ</t>
  </si>
  <si>
    <t>Sao lưu tài liệu trên thiết bị lưu trữ</t>
  </si>
  <si>
    <t>Phục hồi tài liệu trên thiết bị lưu trữ</t>
  </si>
  <si>
    <t>Kiểm tra, đánh giá chất lượng</t>
  </si>
  <si>
    <t>Bàn giao, xếp tài liệu lên giá, ngăn theo vị trí ban đầu</t>
  </si>
  <si>
    <t>Lập báo cáo kết quả tu bổ, phục chế tài liệu</t>
  </si>
  <si>
    <t>Lập kế hoạch, tiếp nhận, vận chuyển tài liệu đến địa điểm thực hiện số hóa, vệ sinh tài liệu</t>
  </si>
  <si>
    <t>Số hóa tài liệu</t>
  </si>
  <si>
    <t xml:space="preserve">Cập nhật tài liệu số hóa vào cơ sở dữ liệu tài liệu lưu trữ điện tử </t>
  </si>
  <si>
    <t>Đóng gói, bàn giao, xếp tài liệu giấy lên giá theo vị trí lưu trữ ban đầu</t>
  </si>
  <si>
    <t>Tổ chức tiêu hủy tài liệu hết giá trị sử dụng</t>
  </si>
  <si>
    <t>Ghi Nhật ký bảo quản tài liệu số</t>
  </si>
  <si>
    <t>Phục hồi tài liệu lưu trữ số (nếu có)</t>
  </si>
  <si>
    <t>Cung cấp bản đồ, tài liệu thông tin địa lý</t>
  </si>
  <si>
    <r>
      <t>m</t>
    </r>
    <r>
      <rPr>
        <vertAlign val="superscript"/>
        <sz val="14"/>
        <rFont val="Times New Roman"/>
        <family val="1"/>
      </rPr>
      <t>2</t>
    </r>
  </si>
  <si>
    <r>
      <rPr>
        <b/>
        <sz val="14"/>
        <rFont val="Times New Roman"/>
        <family val="1"/>
      </rPr>
      <t>Ghi nhật ký (Không tính ĐM)</t>
    </r>
    <r>
      <rPr>
        <sz val="14"/>
        <rFont val="Times New Roman"/>
        <family val="1"/>
      </rPr>
      <t xml:space="preserve">. </t>
    </r>
  </si>
  <si>
    <t>1.400.000</t>
  </si>
  <si>
    <t>VẬT LIỆU</t>
  </si>
  <si>
    <t>DỤNG CỤ</t>
  </si>
  <si>
    <t>THIẾT BỊ</t>
  </si>
  <si>
    <t xml:space="preserve">Máy Photocopy </t>
  </si>
  <si>
    <t>Máy điều hòa nhiệt độ</t>
  </si>
  <si>
    <t xml:space="preserve">Máy điều hòa nhiệt độ </t>
  </si>
  <si>
    <t>NĂNG LƯỢNG</t>
  </si>
  <si>
    <t>Điện năng</t>
  </si>
  <si>
    <t>BỘ ĐƠN GIÁ THU NHẬN, LƯU TRỮ, BẢO QUẢN, CUNG CẤP THÔNG TIN, DỮ LIỆU TÀI NGUYÊN VÀ MÔI TRƯỜNG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</si>
</sst>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9">
    <numFmt numFmtId="5" formatCode="&quot;$&quot;#,##0_);\(&quot;$&quot;#,##0\)"/>
    <numFmt numFmtId="6" formatCode="&quot;$&quot;#,##0_);[Red]\(&quot;$&quot;#,##0\)"/>
    <numFmt numFmtId="41" formatCode="_(* #,##0_);_(* \(#,##0\);_(* &quot;-&quot;_);_(@_)"/>
    <numFmt numFmtId="43" formatCode="_(* #,##0.00_);_(* \(#,##0.00\);_(* &quot;-&quot;??_);_(@_)"/>
    <numFmt numFmtId="164" formatCode="#,##0\ &quot;₫&quot;;\-#,##0\ &quot;₫&quot;"/>
    <numFmt numFmtId="165" formatCode="_-* #,##0.00\ _₫_-;\-* #,##0.00\ _₫_-;_-* &quot;-&quot;??\ _₫_-;_-@_-"/>
    <numFmt numFmtId="166" formatCode="_-* #,##0.00\ _€_-;\-* #,##0.00\ _€_-;_-* &quot;-&quot;??\ _€_-;_-@_-"/>
    <numFmt numFmtId="167" formatCode="_-&quot;$&quot;* #,##0_-;\-&quot;$&quot;* #,##0_-;_-&quot;$&quot;* &quot;-&quot;_-;_-@_-"/>
    <numFmt numFmtId="168" formatCode="_-* #,##0_-;\-* #,##0_-;_-* &quot;-&quot;_-;_-@_-"/>
    <numFmt numFmtId="169" formatCode="_-&quot;$&quot;* #,##0.00_-;\-&quot;$&quot;* #,##0.00_-;_-&quot;$&quot;* &quot;-&quot;??_-;_-@_-"/>
    <numFmt numFmtId="170" formatCode="#,##0\ &quot;$&quot;_);[Red]\(#,##0\ &quot;$&quot;\)"/>
    <numFmt numFmtId="171" formatCode="&quot;\&quot;#,##0;[Red]&quot;\&quot;\-#,##0"/>
    <numFmt numFmtId="172" formatCode="&quot;\&quot;#,##0.00;[Red]&quot;\&quot;\-#,##0.00"/>
    <numFmt numFmtId="173" formatCode="_ &quot;\&quot;* #,##0.00_ ;_ &quot;\&quot;* &quot;\&quot;&quot;\&quot;&quot;\&quot;&quot;\&quot;&quot;\&quot;&quot;\&quot;&quot;\&quot;&quot;\&quot;&quot;\&quot;\-#,##0.00_ ;_ &quot;\&quot;* &quot;-&quot;??_ ;_ @_ "/>
    <numFmt numFmtId="174" formatCode="&quot;$&quot;###,0&quot;.&quot;00_);[Red]\(&quot;$&quot;###,0&quot;.&quot;00\)"/>
    <numFmt numFmtId="175" formatCode="&quot;\&quot;#,##0;[Red]&quot;\&quot;&quot;\&quot;\-#,##0"/>
    <numFmt numFmtId="176" formatCode="&quot;\&quot;#,##0.00;[Red]&quot;\&quot;&quot;\&quot;&quot;\&quot;&quot;\&quot;&quot;\&quot;&quot;\&quot;\-#,##0.00"/>
    <numFmt numFmtId="177" formatCode="_(* #,##0_);_(* \(#,##0\);_(* &quot;-&quot;??_);_(@_)"/>
    <numFmt numFmtId="178" formatCode="#,##0.00000"/>
    <numFmt numFmtId="179" formatCode="##.##%"/>
    <numFmt numFmtId="180" formatCode="_-* #,##0.00_-;\-* #,##0.00_-;_-* &quot;-&quot;??_-;_-@_-"/>
    <numFmt numFmtId="181" formatCode="_ &quot;\&quot;* #,##0_ ;_ &quot;\&quot;* \-#,##0_ ;_ &quot;\&quot;* &quot;-&quot;_ ;_ @_ "/>
    <numFmt numFmtId="182" formatCode="0.000000000"/>
    <numFmt numFmtId="183" formatCode="_ &quot;\&quot;* #,##0.00_ ;_ &quot;\&quot;* \-#,##0.00_ ;_ &quot;\&quot;* &quot;-&quot;??_ ;_ @_ "/>
    <numFmt numFmtId="184" formatCode="0.000%"/>
    <numFmt numFmtId="185" formatCode="_ * #,##0_ ;_ * \-#,##0_ ;_ * &quot;-&quot;_ ;_ @_ "/>
    <numFmt numFmtId="186" formatCode="_ * #,##0.00_ ;_ * \-#,##0.00_ ;_ * &quot;-&quot;??_ ;_ @_ "/>
    <numFmt numFmtId="187" formatCode="\$#,##0_);\(\$#,##0\)"/>
    <numFmt numFmtId="188" formatCode="##,###.##"/>
    <numFmt numFmtId="189" formatCode="#0.##"/>
    <numFmt numFmtId="190" formatCode="#,##0;\(#,##0\)"/>
    <numFmt numFmtId="191" formatCode="##,##0%"/>
    <numFmt numFmtId="192" formatCode="#,###%"/>
    <numFmt numFmtId="193" formatCode="##.##"/>
    <numFmt numFmtId="194" formatCode="###,###"/>
    <numFmt numFmtId="195" formatCode="###.###"/>
    <numFmt numFmtId="196" formatCode="##,###.####"/>
    <numFmt numFmtId="197" formatCode="\$#,##0\ ;\(\$#,##0\)"/>
    <numFmt numFmtId="198" formatCode="\t0.00%"/>
    <numFmt numFmtId="199" formatCode="##,##0.##"/>
    <numFmt numFmtId="200" formatCode="_-* #,##0_-;_-* #,##0\-;_-* &quot;-&quot;_-;_-@_-"/>
    <numFmt numFmtId="201" formatCode="_-* #,##0.00_-;_-* #,##0.00\-;_-* &quot;-&quot;??_-;_-@_-"/>
    <numFmt numFmtId="202" formatCode="\t#\ ??/??"/>
    <numFmt numFmtId="203" formatCode="&quot;Fr.&quot;\ #,##0.00;&quot;Fr.&quot;\ \-#,##0.00"/>
    <numFmt numFmtId="204" formatCode="#,##0\ &quot;€&quot;;\-#,##0\ &quot;€&quot;"/>
    <numFmt numFmtId="205" formatCode="#,###"/>
    <numFmt numFmtId="206" formatCode="m/d"/>
    <numFmt numFmtId="207" formatCode="&quot;ß&quot;#,##0;\-&quot;&quot;\ß&quot;&quot;#,##0"/>
    <numFmt numFmtId="208" formatCode="0.0000;[Red]0.0000"/>
    <numFmt numFmtId="209" formatCode="General_)"/>
    <numFmt numFmtId="210" formatCode="#,##0.00\ &quot;F&quot;;[Red]\-#,##0.00\ &quot;F&quot;"/>
    <numFmt numFmtId="211" formatCode="&quot;£&quot;#,##0;[Red]\-&quot;£&quot;#,##0"/>
    <numFmt numFmtId="212" formatCode="0.00000000000E+00;\?"/>
    <numFmt numFmtId="213" formatCode="_-* #,##0\ &quot;F&quot;_-;\-* #,##0\ &quot;F&quot;_-;_-* &quot;-&quot;\ &quot;F&quot;_-;_-@_-"/>
    <numFmt numFmtId="214" formatCode="#,##0\ &quot;F&quot;;[Red]\-#,##0\ &quot;F&quot;"/>
    <numFmt numFmtId="215" formatCode="#,##0.00\ &quot;F&quot;;\-#,##0.00\ &quot;F&quot;"/>
    <numFmt numFmtId="216" formatCode="#,##0\ &quot;€&quot;;[Red]\-#,##0\ &quot;€&quot;"/>
    <numFmt numFmtId="217" formatCode="&quot;$&quot;#,##0.00"/>
    <numFmt numFmtId="218" formatCode="_-&quot;DM&quot;* #,##0_-;_-&quot;DM&quot;* #,##0\-;_-&quot;DM&quot;* &quot;-&quot;_-;_-@_-"/>
    <numFmt numFmtId="219" formatCode="_-&quot;DM&quot;* #,##0.00_-;_-&quot;DM&quot;* #,##0.00\-;_-&quot;DM&quot;* &quot;-&quot;??_-;_-@_-"/>
    <numFmt numFmtId="220" formatCode="0.0"/>
    <numFmt numFmtId="221" formatCode="#,##0.00000000000"/>
    <numFmt numFmtId="222" formatCode="#,##0.0000000"/>
    <numFmt numFmtId="223" formatCode="0.000"/>
    <numFmt numFmtId="224" formatCode="#,##0.000"/>
    <numFmt numFmtId="225" formatCode="#,##0.0"/>
    <numFmt numFmtId="226" formatCode="#,##0.0000"/>
    <numFmt numFmtId="227" formatCode="0.0000"/>
    <numFmt numFmtId="228" formatCode="0.000000"/>
  </numFmts>
  <fonts count="161">
    <font>
      <sz val="10"/>
      <name val="Arial"/>
    </font>
    <font>
      <sz val="10"/>
      <name val="Arial"/>
      <family val="2"/>
    </font>
    <font>
      <sz val="10"/>
      <name val="Arial"/>
      <family val="2"/>
    </font>
    <font>
      <sz val="14"/>
      <name val="??"/>
      <family val="3"/>
      <charset val="129"/>
    </font>
    <font>
      <sz val="12"/>
      <name val="VNI-Times"/>
    </font>
    <font>
      <b/>
      <sz val="12"/>
      <name val="Arial"/>
      <family val="2"/>
    </font>
    <font>
      <b/>
      <sz val="18"/>
      <name val="Arial"/>
      <family val="2"/>
    </font>
    <font>
      <sz val="10"/>
      <name val="MS Sans Serif"/>
      <family val="2"/>
    </font>
    <font>
      <sz val="12"/>
      <name val="Arial"/>
      <family val="2"/>
    </font>
    <font>
      <b/>
      <sz val="12"/>
      <name val=".VnTime"/>
      <family val="2"/>
    </font>
    <font>
      <b/>
      <sz val="10"/>
      <name val=".VnTime"/>
      <family val="2"/>
    </font>
    <font>
      <sz val="10"/>
      <name val=".VnTime"/>
      <family val="2"/>
    </font>
    <font>
      <sz val="9"/>
      <name val=".VnTime"/>
      <family val="2"/>
    </font>
    <font>
      <sz val="14"/>
      <name val="뼻뮝"/>
      <family val="3"/>
      <charset val="129"/>
    </font>
    <font>
      <sz val="12"/>
      <name val="바탕체"/>
      <family val="3"/>
    </font>
    <font>
      <sz val="12"/>
      <name val="뼻뮝"/>
      <family val="1"/>
      <charset val="129"/>
    </font>
    <font>
      <sz val="12"/>
      <name val="Courier"/>
      <family val="3"/>
    </font>
    <font>
      <sz val="12"/>
      <name val=".VnTime"/>
      <family val="2"/>
    </font>
    <font>
      <sz val="12"/>
      <name val="바탕체"/>
      <family val="1"/>
      <charset val="129"/>
    </font>
    <font>
      <sz val="10"/>
      <name val="굴림체"/>
      <family val="3"/>
      <charset val="129"/>
    </font>
    <font>
      <sz val="10"/>
      <name val=" "/>
      <family val="1"/>
      <charset val="136"/>
    </font>
    <font>
      <sz val="12"/>
      <name val="Times New Roman"/>
      <family val="1"/>
    </font>
    <font>
      <b/>
      <sz val="12"/>
      <name val="Times New Roman"/>
      <family val="1"/>
    </font>
    <font>
      <b/>
      <sz val="14"/>
      <name val="Times New Roman"/>
      <family val="1"/>
    </font>
    <font>
      <sz val="10"/>
      <name val="Times New Roman"/>
      <family val="1"/>
    </font>
    <font>
      <b/>
      <sz val="13"/>
      <name val="Times New Roman"/>
      <family val="1"/>
    </font>
    <font>
      <sz val="13"/>
      <name val="Times New Roman"/>
      <family val="1"/>
    </font>
    <font>
      <b/>
      <sz val="13"/>
      <color indexed="12"/>
      <name val="Times New Roman"/>
      <family val="1"/>
    </font>
    <font>
      <sz val="8"/>
      <name val="Arial"/>
      <family val="2"/>
    </font>
    <font>
      <sz val="13"/>
      <color indexed="10"/>
      <name val="Times New Roman"/>
      <family val="1"/>
    </font>
    <font>
      <b/>
      <sz val="10"/>
      <name val="Times New Roman"/>
      <family val="1"/>
      <charset val="163"/>
    </font>
    <font>
      <sz val="9"/>
      <name val="Arial"/>
      <family val="2"/>
    </font>
    <font>
      <sz val="10"/>
      <name val="Times New Roman"/>
      <family val="1"/>
      <charset val="163"/>
    </font>
    <font>
      <sz val="14"/>
      <name val="Times New Roman"/>
      <family val="1"/>
      <charset val="163"/>
    </font>
    <font>
      <b/>
      <sz val="10"/>
      <name val="Arial"/>
      <family val="2"/>
    </font>
    <font>
      <sz val="10"/>
      <name val="Arial"/>
      <family val="2"/>
      <charset val="163"/>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name val="SVNtimes new roman"/>
      <family val="2"/>
    </font>
    <font>
      <sz val="10"/>
      <name val="?? ??"/>
      <family val="1"/>
      <charset val="136"/>
    </font>
    <font>
      <sz val="12"/>
      <name val="????"/>
      <family val="1"/>
      <charset val="136"/>
    </font>
    <font>
      <b/>
      <u/>
      <sz val="14"/>
      <color indexed="8"/>
      <name val=".VnBook-AntiquaH"/>
      <family val="2"/>
    </font>
    <font>
      <sz val="12"/>
      <name val="¹ÙÅÁÃ¼"/>
      <charset val="129"/>
    </font>
    <font>
      <i/>
      <sz val="12"/>
      <color indexed="8"/>
      <name val=".VnBook-AntiquaH"/>
      <family val="2"/>
    </font>
    <font>
      <sz val="12"/>
      <color indexed="8"/>
      <name val="Times New Roman"/>
      <family val="2"/>
    </font>
    <font>
      <b/>
      <sz val="12"/>
      <color indexed="8"/>
      <name val=".VnBook-Antiqua"/>
      <family val="2"/>
    </font>
    <font>
      <i/>
      <sz val="12"/>
      <color indexed="8"/>
      <name val=".VnBook-Antiqua"/>
      <family val="2"/>
    </font>
    <font>
      <sz val="14"/>
      <name val=".VnTimeH"/>
      <family val="2"/>
    </font>
    <font>
      <sz val="12"/>
      <color indexed="9"/>
      <name val="Times New Roman"/>
      <family val="2"/>
    </font>
    <font>
      <sz val="11"/>
      <name val="VNtimes new roman"/>
      <family val="2"/>
    </font>
    <font>
      <sz val="12"/>
      <name val="±¼¸²Ã¼"/>
      <family val="3"/>
      <charset val="129"/>
    </font>
    <font>
      <sz val="12"/>
      <name val="¹UAAA¼"/>
      <family val="3"/>
      <charset val="129"/>
    </font>
    <font>
      <sz val="11"/>
      <name val="µ¸¿ò"/>
      <charset val="129"/>
    </font>
    <font>
      <sz val="12"/>
      <name val="µ¸¿òÃ¼"/>
      <family val="3"/>
      <charset val="129"/>
    </font>
    <font>
      <b/>
      <sz val="10"/>
      <name val="Helv"/>
    </font>
    <font>
      <b/>
      <sz val="8"/>
      <color indexed="12"/>
      <name val="Arial"/>
      <family val="2"/>
    </font>
    <font>
      <sz val="8"/>
      <color indexed="8"/>
      <name val="Arial"/>
      <family val="2"/>
    </font>
    <font>
      <sz val="8"/>
      <name val="SVNtimes new roman"/>
      <family val="2"/>
    </font>
    <font>
      <sz val="11"/>
      <name val="VNbook-Antiqua"/>
      <family val="2"/>
    </font>
    <font>
      <sz val="10"/>
      <name val="VNI-Aptima"/>
    </font>
    <font>
      <sz val="12"/>
      <color indexed="8"/>
      <name val="Times New Roman"/>
      <family val="2"/>
      <charset val="163"/>
    </font>
    <font>
      <sz val="10"/>
      <name val="Arial"/>
      <family val="2"/>
    </font>
    <font>
      <sz val="11"/>
      <name val="VNcentury Gothic"/>
    </font>
    <font>
      <b/>
      <sz val="15"/>
      <name val="VNcentury Gothic"/>
    </font>
    <font>
      <sz val="12"/>
      <name val="SVNtimes new roman"/>
      <family val="2"/>
    </font>
    <font>
      <sz val="10"/>
      <name val=".VnArial Narrow"/>
      <family val="2"/>
    </font>
    <font>
      <sz val="10"/>
      <name val="SVNtimes new roman"/>
    </font>
    <font>
      <b/>
      <sz val="12"/>
      <color indexed="63"/>
      <name val="Times New Roman"/>
      <family val="2"/>
    </font>
    <font>
      <sz val="12"/>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sz val="10"/>
      <name val="CG Times"/>
      <family val="1"/>
    </font>
    <font>
      <b/>
      <sz val="12"/>
      <name val=".VnBook-AntiquaH"/>
      <family val="2"/>
    </font>
    <font>
      <sz val="14"/>
      <name val=".VnTime"/>
      <family val="2"/>
    </font>
    <font>
      <b/>
      <sz val="12"/>
      <name val="Helv"/>
    </font>
    <font>
      <b/>
      <sz val="12"/>
      <color indexed="9"/>
      <name val="Times New Roman"/>
      <family val="2"/>
    </font>
    <font>
      <sz val="14"/>
      <name val="Times New Roman"/>
      <family val="1"/>
    </font>
    <font>
      <b/>
      <sz val="11"/>
      <name val="Helv"/>
    </font>
    <font>
      <sz val="10"/>
      <name val=".VnAvant"/>
      <family val="2"/>
    </font>
    <font>
      <sz val="7"/>
      <name val="Small Fonts"/>
      <family val="2"/>
    </font>
    <font>
      <b/>
      <sz val="12"/>
      <name val="VN-NTime"/>
    </font>
    <font>
      <sz val="12"/>
      <name val=".VnArial"/>
      <family val="2"/>
    </font>
    <font>
      <sz val="11"/>
      <color indexed="8"/>
      <name val="Calibri"/>
      <family val="2"/>
      <charset val="163"/>
    </font>
    <font>
      <sz val="12"/>
      <color indexed="52"/>
      <name val="Times New Roman"/>
      <family val="2"/>
    </font>
    <font>
      <sz val="11"/>
      <name val="–¾’©"/>
      <family val="1"/>
      <charset val="128"/>
    </font>
    <font>
      <sz val="13"/>
      <name val=".VnTime"/>
      <family val="2"/>
    </font>
    <font>
      <sz val="10"/>
      <name val="Times"/>
      <family val="1"/>
    </font>
    <font>
      <u/>
      <sz val="12"/>
      <color indexed="12"/>
      <name val=".VnTime"/>
      <family val="2"/>
    </font>
    <font>
      <b/>
      <sz val="11"/>
      <name val="Times"/>
      <family val="1"/>
    </font>
    <font>
      <sz val="11"/>
      <name val=".VnTime"/>
      <family val="2"/>
    </font>
    <font>
      <sz val="10"/>
      <name val="Helv"/>
      <charset val="204"/>
    </font>
    <font>
      <sz val="10"/>
      <name val="Helv"/>
      <family val="2"/>
    </font>
    <font>
      <sz val="11"/>
      <color indexed="32"/>
      <name val="VNI-Times"/>
    </font>
    <font>
      <sz val="10"/>
      <name val=".VnArial"/>
      <family val="2"/>
    </font>
    <font>
      <b/>
      <sz val="12"/>
      <color indexed="52"/>
      <name val="Times New Roman"/>
      <family val="2"/>
    </font>
    <font>
      <b/>
      <sz val="12"/>
      <color indexed="8"/>
      <name val="Times New Roman"/>
      <family val="2"/>
    </font>
    <font>
      <sz val="12"/>
      <color indexed="17"/>
      <name val="Times New Roman"/>
      <family val="2"/>
    </font>
    <font>
      <sz val="12"/>
      <color indexed="60"/>
      <name val="Times New Roman"/>
      <family val="2"/>
    </font>
    <font>
      <sz val="12"/>
      <color indexed="10"/>
      <name val="Times New Roman"/>
      <family val="2"/>
    </font>
    <font>
      <i/>
      <sz val="12"/>
      <color indexed="23"/>
      <name val="Times New Roman"/>
      <family val="2"/>
    </font>
    <font>
      <sz val="8"/>
      <name val=".VnTime"/>
      <family val="2"/>
    </font>
    <font>
      <b/>
      <sz val="8"/>
      <name val="VN Helvetica"/>
    </font>
    <font>
      <b/>
      <sz val="10"/>
      <name val="VN AvantGBook"/>
    </font>
    <font>
      <b/>
      <sz val="16"/>
      <name val=".VnTime"/>
      <family val="2"/>
    </font>
    <font>
      <sz val="12"/>
      <color indexed="20"/>
      <name val="Times New Roman"/>
      <family val="2"/>
    </font>
    <font>
      <sz val="14"/>
      <name val=".VnArial"/>
      <family val="2"/>
    </font>
    <font>
      <b/>
      <sz val="11"/>
      <name val="Arial"/>
      <family val="2"/>
    </font>
    <font>
      <b/>
      <sz val="9"/>
      <color indexed="81"/>
      <name val="Tahoma"/>
      <family val="2"/>
    </font>
    <font>
      <sz val="9"/>
      <color indexed="81"/>
      <name val="Tahoma"/>
      <family val="2"/>
    </font>
    <font>
      <b/>
      <i/>
      <sz val="14"/>
      <name val="Times New Roman"/>
      <family val="1"/>
    </font>
    <font>
      <i/>
      <sz val="14"/>
      <name val="Times New Roman"/>
      <family val="1"/>
    </font>
    <font>
      <sz val="11"/>
      <name val="Calibri"/>
      <family val="2"/>
    </font>
    <font>
      <b/>
      <u/>
      <sz val="7"/>
      <name val="Arial"/>
      <family val="2"/>
    </font>
    <font>
      <vertAlign val="superscript"/>
      <sz val="14"/>
      <color indexed="10"/>
      <name val="Times New Roman"/>
      <family val="1"/>
    </font>
    <font>
      <i/>
      <sz val="12"/>
      <name val="Times New Roman"/>
      <family val="1"/>
    </font>
    <font>
      <i/>
      <sz val="10"/>
      <name val="Arial"/>
      <family val="2"/>
    </font>
    <font>
      <sz val="11"/>
      <name val="Times New Roman"/>
      <family val="1"/>
    </font>
    <font>
      <b/>
      <sz val="11"/>
      <name val="Times New Roman"/>
      <family val="1"/>
    </font>
    <font>
      <u/>
      <sz val="9"/>
      <color theme="10"/>
      <name val="Arial"/>
      <family val="2"/>
    </font>
    <font>
      <u/>
      <sz val="11"/>
      <color theme="10"/>
      <name val="Arial"/>
      <family val="2"/>
      <scheme val="minor"/>
    </font>
    <font>
      <u/>
      <sz val="11"/>
      <color theme="10"/>
      <name val="Calibri"/>
      <family val="2"/>
    </font>
    <font>
      <u/>
      <sz val="10"/>
      <color theme="10"/>
      <name val="Arial"/>
      <family val="2"/>
    </font>
    <font>
      <sz val="12"/>
      <color theme="1"/>
      <name val="Times New Roman"/>
      <family val="2"/>
    </font>
    <font>
      <sz val="11"/>
      <color theme="1"/>
      <name val="Arial"/>
      <family val="2"/>
      <scheme val="minor"/>
    </font>
    <font>
      <sz val="12"/>
      <color theme="1"/>
      <name val="Times New Roman"/>
      <family val="2"/>
      <charset val="163"/>
    </font>
    <font>
      <sz val="14"/>
      <color rgb="FFFF0000"/>
      <name val="Times New Roman"/>
      <family val="1"/>
    </font>
    <font>
      <sz val="12"/>
      <color rgb="FFFF0000"/>
      <name val="Arial"/>
      <family val="2"/>
    </font>
    <font>
      <sz val="10"/>
      <color rgb="FFFF0000"/>
      <name val="Arial"/>
      <family val="2"/>
    </font>
    <font>
      <sz val="12"/>
      <color rgb="FFFF0000"/>
      <name val="Times New Roman"/>
      <family val="1"/>
    </font>
    <font>
      <b/>
      <sz val="12"/>
      <color rgb="FFFF0000"/>
      <name val="Times New Roman"/>
      <family val="1"/>
    </font>
    <font>
      <sz val="11"/>
      <color rgb="FFFF0000"/>
      <name val="Times New Roman"/>
      <family val="1"/>
    </font>
    <font>
      <sz val="13"/>
      <color rgb="FFFF0000"/>
      <name val="Times New Roman"/>
      <family val="1"/>
    </font>
    <font>
      <b/>
      <sz val="12"/>
      <color theme="1"/>
      <name val="Times New Roman"/>
      <family val="1"/>
    </font>
    <font>
      <sz val="12"/>
      <color theme="1"/>
      <name val="Times New Roman"/>
      <family val="1"/>
    </font>
    <font>
      <sz val="12"/>
      <color theme="1"/>
      <name val="Arial"/>
      <family val="2"/>
    </font>
    <font>
      <b/>
      <sz val="12"/>
      <color theme="1"/>
      <name val="Times New Roman"/>
      <family val="1"/>
      <charset val="163"/>
    </font>
    <font>
      <sz val="12"/>
      <color theme="1"/>
      <name val="Times New Roman"/>
      <family val="1"/>
      <charset val="163"/>
    </font>
    <font>
      <i/>
      <sz val="12"/>
      <color theme="1"/>
      <name val="Arial"/>
      <family val="2"/>
    </font>
    <font>
      <vertAlign val="superscript"/>
      <sz val="14"/>
      <name val="Times New Roman"/>
      <family val="1"/>
    </font>
    <font>
      <b/>
      <sz val="13"/>
      <color theme="1"/>
      <name val="Times New Roman"/>
      <family val="1"/>
    </font>
    <font>
      <sz val="13"/>
      <color theme="1"/>
      <name val="Times New Roman"/>
      <family val="1"/>
    </font>
    <font>
      <i/>
      <sz val="13"/>
      <color theme="1"/>
      <name val="Times New Roman"/>
      <family val="1"/>
    </font>
    <font>
      <sz val="13"/>
      <name val="Arial"/>
      <family val="2"/>
    </font>
    <font>
      <b/>
      <sz val="13"/>
      <color rgb="FFFF0000"/>
      <name val="Times New Roman"/>
      <family val="1"/>
    </font>
    <font>
      <sz val="13"/>
      <color rgb="FFFF0000"/>
      <name val="Arial"/>
      <family val="2"/>
    </font>
    <font>
      <b/>
      <sz val="13"/>
      <color rgb="FFFF0000"/>
      <name val="Arial"/>
      <family val="2"/>
    </font>
    <font>
      <b/>
      <sz val="10"/>
      <name val="Times New Roman"/>
      <family val="1"/>
    </font>
  </fonts>
  <fills count="38">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40"/>
        <bgColor indexed="64"/>
      </patternFill>
    </fill>
    <fill>
      <patternFill patternType="solid">
        <fgColor indexed="43"/>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s>
  <borders count="38">
    <border>
      <left/>
      <right/>
      <top/>
      <bottom/>
      <diagonal/>
    </border>
    <border>
      <left style="thin">
        <color indexed="64"/>
      </left>
      <right style="thin">
        <color indexed="64"/>
      </right>
      <top style="dotted">
        <color indexed="64"/>
      </top>
      <bottom style="dotted">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style="double">
        <color indexed="64"/>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44">
    <xf numFmtId="0" fontId="0" fillId="0" borderId="0"/>
    <xf numFmtId="0" fontId="17" fillId="0" borderId="0" applyNumberFormat="0" applyFill="0" applyBorder="0" applyAlignment="0" applyProtection="0"/>
    <xf numFmtId="0" fontId="2" fillId="0" borderId="0"/>
    <xf numFmtId="179" fontId="51" fillId="0" borderId="1">
      <alignment horizontal="center"/>
      <protection hidden="1"/>
    </xf>
    <xf numFmtId="176" fontId="2" fillId="0" borderId="0" applyFont="0" applyFill="0" applyBorder="0" applyAlignment="0" applyProtection="0"/>
    <xf numFmtId="0" fontId="5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0" fontId="3" fillId="0" borderId="0" applyFont="0" applyFill="0" applyBorder="0" applyAlignment="0" applyProtection="0"/>
    <xf numFmtId="38" fontId="3" fillId="0" borderId="0" applyFont="0" applyFill="0" applyBorder="0" applyAlignment="0" applyProtection="0"/>
    <xf numFmtId="168" fontId="53" fillId="0" borderId="0" applyFont="0" applyFill="0" applyBorder="0" applyAlignment="0" applyProtection="0"/>
    <xf numFmtId="180" fontId="53" fillId="0" borderId="0" applyFont="0" applyFill="0" applyBorder="0" applyAlignment="0" applyProtection="0"/>
    <xf numFmtId="6" fontId="16" fillId="0" borderId="0" applyFont="0" applyFill="0" applyBorder="0" applyAlignment="0" applyProtection="0"/>
    <xf numFmtId="0" fontId="21" fillId="0" borderId="0">
      <alignment vertical="center"/>
    </xf>
    <xf numFmtId="0" fontId="7" fillId="0" borderId="0"/>
    <xf numFmtId="0" fontId="7" fillId="0" borderId="0"/>
    <xf numFmtId="0" fontId="2" fillId="0" borderId="0"/>
    <xf numFmtId="0" fontId="2" fillId="0" borderId="0"/>
    <xf numFmtId="0" fontId="2" fillId="0" borderId="0"/>
    <xf numFmtId="0" fontId="54" fillId="2" borderId="0"/>
    <xf numFmtId="9" fontId="55" fillId="0" borderId="0" applyFont="0" applyFill="0" applyBorder="0" applyAlignment="0" applyProtection="0"/>
    <xf numFmtId="0" fontId="56" fillId="2" borderId="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8" fillId="2" borderId="0"/>
    <xf numFmtId="0" fontId="59" fillId="0" borderId="0">
      <alignment wrapText="1"/>
    </xf>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12" borderId="0" applyNumberFormat="0" applyBorder="0" applyAlignment="0" applyProtection="0"/>
    <xf numFmtId="177" fontId="60" fillId="0" borderId="2" applyNumberFormat="0" applyFont="0" applyBorder="0" applyAlignment="0">
      <alignment horizontal="center"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8" fillId="1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61" fillId="13"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0" borderId="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181" fontId="63" fillId="0" borderId="0" applyFont="0" applyFill="0" applyBorder="0" applyAlignment="0" applyProtection="0"/>
    <xf numFmtId="0" fontId="64" fillId="0" borderId="0" applyFont="0" applyFill="0" applyBorder="0" applyAlignment="0" applyProtection="0"/>
    <xf numFmtId="182" fontId="17" fillId="0" borderId="0" applyFont="0" applyFill="0" applyBorder="0" applyAlignment="0" applyProtection="0"/>
    <xf numFmtId="183" fontId="63" fillId="0" borderId="0" applyFont="0" applyFill="0" applyBorder="0" applyAlignment="0" applyProtection="0"/>
    <xf numFmtId="0" fontId="64" fillId="0" borderId="0" applyFont="0" applyFill="0" applyBorder="0" applyAlignment="0" applyProtection="0"/>
    <xf numFmtId="184" fontId="17" fillId="0" borderId="0" applyFont="0" applyFill="0" applyBorder="0" applyAlignment="0" applyProtection="0"/>
    <xf numFmtId="185" fontId="63" fillId="0" borderId="0" applyFont="0" applyFill="0" applyBorder="0" applyAlignment="0" applyProtection="0"/>
    <xf numFmtId="0" fontId="64" fillId="0" borderId="0" applyFont="0" applyFill="0" applyBorder="0" applyAlignment="0" applyProtection="0"/>
    <xf numFmtId="185" fontId="55" fillId="0" borderId="0" applyFont="0" applyFill="0" applyBorder="0" applyAlignment="0" applyProtection="0"/>
    <xf numFmtId="186" fontId="63" fillId="0" borderId="0" applyFont="0" applyFill="0" applyBorder="0" applyAlignment="0" applyProtection="0"/>
    <xf numFmtId="0" fontId="64" fillId="0" borderId="0" applyFont="0" applyFill="0" applyBorder="0" applyAlignment="0" applyProtection="0"/>
    <xf numFmtId="186" fontId="55" fillId="0" borderId="0" applyFont="0" applyFill="0" applyBorder="0" applyAlignment="0" applyProtection="0"/>
    <xf numFmtId="0" fontId="39" fillId="4" borderId="0" applyNumberFormat="0" applyBorder="0" applyAlignment="0" applyProtection="0"/>
    <xf numFmtId="0" fontId="64" fillId="0" borderId="0"/>
    <xf numFmtId="0" fontId="65" fillId="0" borderId="0"/>
    <xf numFmtId="0" fontId="64" fillId="0" borderId="0"/>
    <xf numFmtId="0" fontId="66" fillId="0" borderId="0"/>
    <xf numFmtId="187" fontId="17" fillId="0" borderId="0" applyFill="0" applyBorder="0" applyAlignment="0"/>
    <xf numFmtId="0" fontId="40" fillId="21" borderId="3" applyNumberFormat="0" applyAlignment="0" applyProtection="0"/>
    <xf numFmtId="0" fontId="67" fillId="0" borderId="0"/>
    <xf numFmtId="188" fontId="68" fillId="0" borderId="4" applyBorder="0"/>
    <xf numFmtId="188" fontId="69" fillId="0" borderId="5">
      <protection locked="0"/>
    </xf>
    <xf numFmtId="189" fontId="70" fillId="0" borderId="5"/>
    <xf numFmtId="0" fontId="41" fillId="22" borderId="6" applyNumberFormat="0" applyAlignment="0" applyProtection="0"/>
    <xf numFmtId="4" fontId="71" fillId="0" borderId="0" applyAlignment="0"/>
    <xf numFmtId="1" fontId="72" fillId="0" borderId="7" applyBorder="0"/>
    <xf numFmtId="166" fontId="1"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1" fontId="3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166"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1" fillId="0" borderId="0" applyFont="0" applyFill="0" applyBorder="0" applyAlignment="0" applyProtection="0"/>
    <xf numFmtId="166" fontId="36"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80" fontId="2" fillId="0" borderId="0" applyFont="0" applyFill="0" applyBorder="0" applyAlignment="0" applyProtection="0"/>
    <xf numFmtId="165" fontId="73"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43" fontId="21"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66" fontId="2" fillId="0" borderId="0" applyFont="0" applyFill="0" applyBorder="0" applyAlignment="0" applyProtection="0"/>
    <xf numFmtId="180"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0" fontId="2" fillId="0" borderId="0" applyFont="0" applyFill="0" applyBorder="0" applyAlignment="0" applyProtection="0"/>
    <xf numFmtId="43" fontId="37" fillId="0" borderId="0" applyFont="0" applyFill="0" applyBorder="0" applyAlignment="0" applyProtection="0"/>
    <xf numFmtId="180" fontId="2" fillId="0" borderId="0" applyFont="0" applyFill="0" applyBorder="0" applyAlignment="0" applyProtection="0"/>
    <xf numFmtId="43" fontId="37" fillId="0" borderId="0" applyFont="0" applyFill="0" applyBorder="0" applyAlignment="0" applyProtection="0"/>
    <xf numFmtId="180"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73" fillId="0" borderId="0" applyFont="0" applyFill="0" applyBorder="0" applyAlignment="0" applyProtection="0"/>
    <xf numFmtId="166" fontId="2"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4"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37" fillId="0" borderId="0" applyFont="0" applyFill="0" applyBorder="0" applyAlignment="0" applyProtection="0"/>
    <xf numFmtId="166" fontId="2" fillId="0" borderId="0" applyFont="0" applyFill="0" applyBorder="0" applyAlignment="0" applyProtection="0"/>
    <xf numFmtId="43" fontId="17"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190" fontId="32"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91" fontId="75" fillId="0" borderId="0">
      <protection locked="0"/>
    </xf>
    <xf numFmtId="192" fontId="75" fillId="0" borderId="0">
      <protection locked="0"/>
    </xf>
    <xf numFmtId="193" fontId="76" fillId="0" borderId="8">
      <protection locked="0"/>
    </xf>
    <xf numFmtId="194" fontId="75" fillId="0" borderId="0">
      <protection locked="0"/>
    </xf>
    <xf numFmtId="195" fontId="75" fillId="0" borderId="0">
      <protection locked="0"/>
    </xf>
    <xf numFmtId="194" fontId="75" fillId="0" borderId="0" applyNumberFormat="0">
      <protection locked="0"/>
    </xf>
    <xf numFmtId="194" fontId="75" fillId="0" borderId="0">
      <protection locked="0"/>
    </xf>
    <xf numFmtId="188" fontId="77" fillId="0" borderId="1"/>
    <xf numFmtId="196" fontId="77" fillId="0" borderId="1"/>
    <xf numFmtId="2" fontId="78" fillId="0" borderId="9" applyFill="0" applyProtection="0">
      <alignment horizontal="center" vertical="center" wrapText="1"/>
    </xf>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97" fontId="2" fillId="0" borderId="0" applyFont="0" applyFill="0" applyBorder="0" applyAlignment="0" applyProtection="0"/>
    <xf numFmtId="173" fontId="4" fillId="0" borderId="0" applyFont="0" applyFill="0" applyBorder="0" applyAlignment="0" applyProtection="0"/>
    <xf numFmtId="198" fontId="35" fillId="0" borderId="0"/>
    <xf numFmtId="188" fontId="51" fillId="0" borderId="1">
      <alignment horizontal="center"/>
      <protection hidden="1"/>
    </xf>
    <xf numFmtId="199" fontId="79" fillId="0" borderId="1">
      <alignment horizontal="center"/>
      <protection hidden="1"/>
    </xf>
    <xf numFmtId="2" fontId="51" fillId="0" borderId="1">
      <alignment horizontal="center"/>
      <protection hidden="1"/>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80" fillId="21" borderId="10" applyNumberFormat="0" applyAlignment="0" applyProtection="0"/>
    <xf numFmtId="0" fontId="81" fillId="8" borderId="3" applyNumberFormat="0" applyAlignment="0" applyProtection="0"/>
    <xf numFmtId="0" fontId="82" fillId="0" borderId="11" applyNumberFormat="0" applyFill="0" applyAlignment="0" applyProtection="0"/>
    <xf numFmtId="0" fontId="83" fillId="0" borderId="12" applyNumberFormat="0" applyFill="0" applyAlignment="0" applyProtection="0"/>
    <xf numFmtId="0" fontId="84" fillId="0" borderId="13" applyNumberFormat="0" applyFill="0" applyAlignment="0" applyProtection="0"/>
    <xf numFmtId="0" fontId="84" fillId="0" borderId="0" applyNumberFormat="0" applyFill="0" applyBorder="0" applyAlignment="0" applyProtection="0"/>
    <xf numFmtId="200" fontId="85" fillId="0" borderId="0" applyFont="0" applyFill="0" applyBorder="0" applyAlignment="0" applyProtection="0"/>
    <xf numFmtId="201" fontId="85" fillId="0" borderId="0" applyFont="0" applyFill="0" applyBorder="0" applyAlignment="0" applyProtection="0"/>
    <xf numFmtId="202" fontId="35" fillId="0" borderId="0"/>
    <xf numFmtId="3" fontId="17" fillId="0" borderId="0" applyFont="0" applyBorder="0" applyAlignment="0"/>
    <xf numFmtId="0" fontId="42" fillId="0" borderId="0" applyNumberFormat="0" applyFill="0" applyBorder="0" applyAlignment="0" applyProtection="0"/>
    <xf numFmtId="3" fontId="17" fillId="0" borderId="0" applyFont="0" applyBorder="0" applyAlignment="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7" fillId="23" borderId="14" applyNumberFormat="0" applyFont="0" applyAlignment="0" applyProtection="0"/>
    <xf numFmtId="0" fontId="43" fillId="5" borderId="0" applyNumberFormat="0" applyBorder="0" applyAlignment="0" applyProtection="0"/>
    <xf numFmtId="38" fontId="28" fillId="24" borderId="0" applyNumberFormat="0" applyBorder="0" applyAlignment="0" applyProtection="0"/>
    <xf numFmtId="0" fontId="86" fillId="0" borderId="0" applyNumberFormat="0" applyFont="0" applyBorder="0" applyAlignment="0">
      <alignment horizontal="left" vertical="center"/>
    </xf>
    <xf numFmtId="0" fontId="87" fillId="0" borderId="0">
      <alignment vertical="justify"/>
    </xf>
    <xf numFmtId="0" fontId="88" fillId="0" borderId="0">
      <alignment horizontal="left"/>
    </xf>
    <xf numFmtId="0" fontId="5" fillId="0" borderId="15" applyNumberFormat="0" applyAlignment="0" applyProtection="0">
      <alignment horizontal="left" vertical="center"/>
    </xf>
    <xf numFmtId="0" fontId="5" fillId="0" borderId="16">
      <alignment horizontal="lef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4" fillId="0" borderId="13" applyNumberFormat="0" applyFill="0" applyAlignment="0" applyProtection="0"/>
    <xf numFmtId="0" fontId="44" fillId="0" borderId="0" applyNumberFormat="0" applyFill="0" applyBorder="0" applyAlignment="0" applyProtection="0"/>
    <xf numFmtId="203" fontId="87" fillId="0" borderId="0">
      <protection locked="0"/>
    </xf>
    <xf numFmtId="203" fontId="87" fillId="0" borderId="0">
      <protection locked="0"/>
    </xf>
    <xf numFmtId="204" fontId="10" fillId="25" borderId="17" applyNumberFormat="0" applyAlignment="0">
      <alignment horizontal="left" vertical="top"/>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0" fontId="28" fillId="24" borderId="17" applyNumberFormat="0" applyBorder="0" applyAlignment="0" applyProtection="0"/>
    <xf numFmtId="0" fontId="45" fillId="8" borderId="3" applyNumberFormat="0" applyAlignment="0" applyProtection="0"/>
    <xf numFmtId="0" fontId="89" fillId="22" borderId="6" applyNumberFormat="0" applyAlignment="0" applyProtection="0"/>
    <xf numFmtId="0" fontId="2" fillId="0" borderId="0"/>
    <xf numFmtId="0" fontId="11" fillId="0" borderId="0"/>
    <xf numFmtId="0" fontId="2" fillId="0" borderId="0"/>
    <xf numFmtId="0" fontId="11" fillId="0" borderId="0"/>
    <xf numFmtId="0" fontId="11" fillId="0" borderId="0"/>
    <xf numFmtId="0" fontId="11" fillId="0" borderId="0"/>
    <xf numFmtId="0" fontId="90" fillId="0" borderId="0"/>
    <xf numFmtId="0" fontId="2" fillId="0" borderId="0"/>
    <xf numFmtId="0" fontId="7" fillId="0" borderId="0"/>
    <xf numFmtId="0" fontId="46" fillId="0" borderId="18" applyNumberFormat="0" applyFill="0" applyAlignment="0" applyProtection="0"/>
    <xf numFmtId="188" fontId="28" fillId="0" borderId="4" applyFont="0"/>
    <xf numFmtId="3" fontId="2" fillId="0" borderId="19"/>
    <xf numFmtId="38" fontId="7" fillId="0" borderId="0" applyFont="0" applyFill="0" applyBorder="0" applyAlignment="0" applyProtection="0"/>
    <xf numFmtId="40" fontId="7" fillId="0" borderId="0" applyFont="0" applyFill="0" applyBorder="0" applyAlignment="0" applyProtection="0"/>
    <xf numFmtId="0" fontId="91" fillId="0" borderId="20"/>
    <xf numFmtId="205" fontId="92" fillId="0" borderId="21"/>
    <xf numFmtId="170" fontId="7" fillId="0" borderId="0" applyFont="0" applyFill="0" applyBorder="0" applyAlignment="0" applyProtection="0"/>
    <xf numFmtId="174" fontId="7" fillId="0" borderId="0" applyFont="0" applyFill="0" applyBorder="0" applyAlignment="0" applyProtection="0"/>
    <xf numFmtId="206" fontId="35" fillId="0" borderId="0" applyFont="0" applyFill="0" applyBorder="0" applyAlignment="0" applyProtection="0"/>
    <xf numFmtId="207" fontId="35" fillId="0" borderId="0" applyFont="0" applyFill="0" applyBorder="0" applyAlignment="0" applyProtection="0"/>
    <xf numFmtId="0" fontId="8" fillId="0" borderId="0" applyNumberFormat="0" applyFont="0" applyFill="0" applyAlignment="0"/>
    <xf numFmtId="0" fontId="77" fillId="0" borderId="0">
      <alignment horizontal="justify" vertical="top"/>
    </xf>
    <xf numFmtId="0" fontId="47" fillId="26" borderId="0" applyNumberFormat="0" applyBorder="0" applyAlignment="0" applyProtection="0"/>
    <xf numFmtId="0" fontId="32" fillId="0" borderId="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20" borderId="0" applyNumberFormat="0" applyBorder="0" applyAlignment="0" applyProtection="0"/>
    <xf numFmtId="0" fontId="17" fillId="0" borderId="0">
      <alignment horizontal="left"/>
    </xf>
    <xf numFmtId="37" fontId="93" fillId="0" borderId="0"/>
    <xf numFmtId="0" fontId="94" fillId="0" borderId="17" applyNumberFormat="0" applyFont="0" applyFill="0" applyBorder="0" applyAlignment="0">
      <alignment horizontal="center"/>
    </xf>
    <xf numFmtId="208" fontId="11" fillId="0" borderId="0"/>
    <xf numFmtId="0" fontId="95" fillId="0" borderId="0"/>
    <xf numFmtId="0" fontId="2" fillId="0" borderId="0"/>
    <xf numFmtId="0" fontId="95" fillId="0" borderId="0"/>
    <xf numFmtId="0" fontId="136" fillId="0" borderId="0"/>
    <xf numFmtId="0" fontId="37" fillId="0" borderId="0"/>
    <xf numFmtId="0" fontId="35" fillId="0" borderId="0"/>
    <xf numFmtId="0" fontId="2" fillId="0" borderId="0"/>
    <xf numFmtId="0" fontId="2" fillId="0" borderId="0"/>
    <xf numFmtId="0" fontId="57" fillId="0" borderId="0"/>
    <xf numFmtId="0" fontId="2" fillId="0" borderId="0"/>
    <xf numFmtId="0" fontId="35" fillId="0" borderId="0"/>
    <xf numFmtId="0" fontId="2" fillId="0" borderId="0"/>
    <xf numFmtId="0" fontId="2" fillId="0" borderId="0"/>
    <xf numFmtId="0" fontId="35" fillId="0" borderId="0"/>
    <xf numFmtId="0" fontId="2" fillId="0" borderId="0"/>
    <xf numFmtId="0" fontId="2" fillId="0" borderId="0"/>
    <xf numFmtId="0" fontId="35" fillId="0" borderId="0"/>
    <xf numFmtId="0" fontId="2" fillId="0" borderId="0"/>
    <xf numFmtId="0" fontId="2" fillId="0" borderId="0"/>
    <xf numFmtId="0" fontId="35" fillId="0" borderId="0"/>
    <xf numFmtId="0" fontId="24" fillId="0" borderId="0"/>
    <xf numFmtId="0" fontId="35" fillId="0" borderId="0"/>
    <xf numFmtId="0" fontId="57" fillId="0" borderId="0"/>
    <xf numFmtId="0" fontId="136" fillId="0" borderId="0"/>
    <xf numFmtId="0" fontId="21" fillId="0" borderId="0"/>
    <xf numFmtId="0" fontId="35" fillId="0" borderId="0"/>
    <xf numFmtId="0" fontId="137" fillId="0" borderId="0"/>
    <xf numFmtId="0" fontId="35" fillId="0" borderId="0"/>
    <xf numFmtId="0" fontId="137"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7" fillId="0" borderId="0"/>
    <xf numFmtId="0" fontId="2" fillId="0" borderId="0"/>
    <xf numFmtId="0" fontId="2" fillId="0" borderId="0"/>
    <xf numFmtId="0" fontId="96" fillId="0" borderId="0"/>
    <xf numFmtId="0" fontId="35" fillId="0" borderId="0"/>
    <xf numFmtId="0" fontId="35" fillId="0" borderId="0"/>
    <xf numFmtId="0" fontId="17" fillId="0" borderId="0"/>
    <xf numFmtId="0" fontId="35" fillId="0" borderId="0"/>
    <xf numFmtId="0" fontId="2" fillId="0" borderId="0"/>
    <xf numFmtId="0" fontId="35" fillId="0" borderId="0"/>
    <xf numFmtId="0" fontId="35" fillId="0" borderId="0"/>
    <xf numFmtId="0" fontId="96" fillId="0" borderId="0"/>
    <xf numFmtId="0" fontId="137" fillId="0" borderId="0"/>
    <xf numFmtId="0" fontId="2" fillId="0" borderId="0"/>
    <xf numFmtId="0" fontId="96" fillId="0" borderId="0"/>
    <xf numFmtId="0" fontId="138" fillId="0" borderId="0"/>
    <xf numFmtId="0" fontId="96" fillId="0" borderId="0"/>
    <xf numFmtId="0" fontId="17" fillId="0" borderId="0"/>
    <xf numFmtId="0" fontId="96" fillId="0" borderId="0"/>
    <xf numFmtId="0" fontId="2" fillId="0" borderId="0"/>
    <xf numFmtId="0" fontId="21" fillId="0" borderId="0"/>
    <xf numFmtId="0" fontId="96" fillId="0" borderId="0"/>
    <xf numFmtId="0" fontId="2" fillId="0" borderId="0"/>
    <xf numFmtId="0" fontId="2" fillId="0" borderId="0"/>
    <xf numFmtId="0" fontId="137" fillId="0" borderId="0"/>
    <xf numFmtId="0" fontId="2" fillId="0" borderId="0"/>
    <xf numFmtId="0" fontId="2" fillId="0" borderId="0"/>
    <xf numFmtId="0" fontId="2" fillId="0" borderId="0"/>
    <xf numFmtId="0" fontId="35" fillId="0" borderId="0"/>
    <xf numFmtId="0" fontId="137" fillId="0" borderId="0"/>
    <xf numFmtId="0" fontId="35" fillId="0" borderId="0"/>
    <xf numFmtId="0" fontId="137" fillId="0" borderId="0"/>
    <xf numFmtId="0" fontId="35" fillId="0" borderId="0"/>
    <xf numFmtId="0" fontId="2" fillId="0" borderId="0"/>
    <xf numFmtId="0" fontId="35" fillId="0" borderId="0"/>
    <xf numFmtId="0" fontId="2" fillId="0" borderId="0"/>
    <xf numFmtId="0" fontId="35" fillId="0" borderId="0"/>
    <xf numFmtId="0" fontId="2" fillId="0" borderId="0"/>
    <xf numFmtId="0" fontId="35" fillId="0" borderId="0"/>
    <xf numFmtId="0" fontId="35" fillId="0" borderId="0"/>
    <xf numFmtId="0" fontId="17" fillId="0" borderId="0"/>
    <xf numFmtId="0" fontId="73" fillId="0" borderId="0"/>
    <xf numFmtId="0" fontId="73" fillId="0" borderId="0"/>
    <xf numFmtId="0" fontId="35" fillId="0" borderId="0"/>
    <xf numFmtId="0" fontId="37" fillId="0" borderId="0"/>
    <xf numFmtId="0" fontId="137" fillId="0" borderId="0"/>
    <xf numFmtId="0" fontId="17" fillId="0" borderId="0"/>
    <xf numFmtId="0" fontId="35" fillId="0" borderId="0"/>
    <xf numFmtId="0" fontId="137" fillId="0" borderId="0"/>
    <xf numFmtId="0" fontId="2" fillId="0" borderId="0"/>
    <xf numFmtId="0" fontId="35" fillId="0" borderId="0"/>
    <xf numFmtId="0" fontId="2" fillId="0" borderId="0"/>
    <xf numFmtId="0" fontId="2" fillId="0" borderId="0"/>
    <xf numFmtId="0" fontId="137" fillId="0" borderId="0"/>
    <xf numFmtId="0" fontId="2" fillId="0" borderId="0"/>
    <xf numFmtId="0" fontId="137" fillId="0" borderId="0"/>
    <xf numFmtId="0" fontId="2" fillId="0" borderId="0"/>
    <xf numFmtId="0" fontId="2" fillId="0" borderId="0"/>
    <xf numFmtId="0" fontId="2" fillId="0" borderId="0"/>
    <xf numFmtId="0" fontId="73" fillId="0" borderId="0"/>
    <xf numFmtId="0" fontId="35" fillId="0" borderId="0"/>
    <xf numFmtId="0" fontId="3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7" fillId="0" borderId="0"/>
    <xf numFmtId="0" fontId="17" fillId="0" borderId="0"/>
    <xf numFmtId="0" fontId="2" fillId="0" borderId="0"/>
    <xf numFmtId="0" fontId="73" fillId="0" borderId="0"/>
    <xf numFmtId="0" fontId="3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2" fillId="0" borderId="0"/>
    <xf numFmtId="0" fontId="137" fillId="0" borderId="0"/>
    <xf numFmtId="0" fontId="96" fillId="0" borderId="0"/>
    <xf numFmtId="0" fontId="33" fillId="0" borderId="0"/>
    <xf numFmtId="0" fontId="73" fillId="0" borderId="0"/>
    <xf numFmtId="0" fontId="73" fillId="0" borderId="0"/>
    <xf numFmtId="0" fontId="2" fillId="0" borderId="0"/>
    <xf numFmtId="0" fontId="137"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0" fontId="2" fillId="0" borderId="0"/>
    <xf numFmtId="0" fontId="2" fillId="0" borderId="0"/>
    <xf numFmtId="0" fontId="2" fillId="0" borderId="0"/>
    <xf numFmtId="0" fontId="136" fillId="0" borderId="0"/>
    <xf numFmtId="0" fontId="136" fillId="0" borderId="0"/>
    <xf numFmtId="0" fontId="2" fillId="0" borderId="0"/>
    <xf numFmtId="0" fontId="35" fillId="0" borderId="0"/>
    <xf numFmtId="0" fontId="2" fillId="0" borderId="0"/>
    <xf numFmtId="0" fontId="2" fillId="0" borderId="0"/>
    <xf numFmtId="0" fontId="137" fillId="0" borderId="0"/>
    <xf numFmtId="0" fontId="137" fillId="0" borderId="0"/>
    <xf numFmtId="0" fontId="2" fillId="0" borderId="0"/>
    <xf numFmtId="0" fontId="73" fillId="0" borderId="0"/>
    <xf numFmtId="0" fontId="2" fillId="0" borderId="0"/>
    <xf numFmtId="0" fontId="2" fillId="0" borderId="0"/>
    <xf numFmtId="0" fontId="2" fillId="0" borderId="0"/>
    <xf numFmtId="0" fontId="137" fillId="0" borderId="0"/>
    <xf numFmtId="0" fontId="2" fillId="0" borderId="0"/>
    <xf numFmtId="0" fontId="35" fillId="0" borderId="0"/>
    <xf numFmtId="0" fontId="137" fillId="0" borderId="0"/>
    <xf numFmtId="0" fontId="37" fillId="23" borderId="14" applyNumberFormat="0" applyFont="0" applyAlignment="0" applyProtection="0"/>
    <xf numFmtId="0" fontId="97" fillId="0" borderId="18" applyNumberFormat="0" applyFill="0" applyAlignment="0" applyProtection="0"/>
    <xf numFmtId="180" fontId="98" fillId="0" borderId="0" applyFont="0" applyFill="0" applyBorder="0" applyAlignment="0" applyProtection="0"/>
    <xf numFmtId="168" fontId="98" fillId="0" borderId="0" applyFont="0" applyFill="0" applyBorder="0" applyAlignment="0" applyProtection="0"/>
    <xf numFmtId="0" fontId="99" fillId="0" borderId="0" applyNumberFormat="0" applyFill="0" applyBorder="0" applyAlignment="0" applyProtection="0"/>
    <xf numFmtId="0" fontId="17" fillId="0" borderId="0" applyNumberFormat="0" applyFill="0" applyBorder="0" applyAlignment="0" applyProtection="0"/>
    <xf numFmtId="0" fontId="2" fillId="0" borderId="0" applyFont="0" applyFill="0" applyBorder="0" applyAlignment="0" applyProtection="0"/>
    <xf numFmtId="0" fontId="2" fillId="0" borderId="0"/>
    <xf numFmtId="0" fontId="24" fillId="0" borderId="0"/>
    <xf numFmtId="0" fontId="48" fillId="21" borderId="10" applyNumberFormat="0" applyAlignment="0" applyProtection="0"/>
    <xf numFmtId="10"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209" fontId="100" fillId="0" borderId="0">
      <alignment horizontal="left"/>
    </xf>
    <xf numFmtId="0" fontId="17" fillId="0" borderId="0" applyNumberFormat="0" applyFill="0" applyBorder="0" applyAlignment="0" applyProtection="0"/>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209" fontId="102" fillId="0" borderId="0" applyAlignment="0"/>
    <xf numFmtId="0" fontId="103" fillId="0" borderId="1">
      <alignment horizontal="center"/>
      <protection locked="0"/>
    </xf>
    <xf numFmtId="0" fontId="2" fillId="0" borderId="0"/>
    <xf numFmtId="0" fontId="104" fillId="0" borderId="0"/>
    <xf numFmtId="0" fontId="7" fillId="0" borderId="0"/>
    <xf numFmtId="0" fontId="105" fillId="0" borderId="0"/>
    <xf numFmtId="14" fontId="28" fillId="0" borderId="0" applyFill="0" applyBorder="0" applyProtection="0">
      <alignment horizontal="center" vertical="top"/>
    </xf>
    <xf numFmtId="2" fontId="28" fillId="0" borderId="0" applyFill="0" applyBorder="0" applyProtection="0">
      <alignment horizontal="right" vertical="top"/>
    </xf>
    <xf numFmtId="2" fontId="28" fillId="0" borderId="0" applyFill="0" applyBorder="0" applyProtection="0">
      <alignment horizontal="right" vertical="top"/>
    </xf>
    <xf numFmtId="0" fontId="28" fillId="0" borderId="0" applyNumberFormat="0" applyFill="0" applyBorder="0" applyProtection="0">
      <alignment horizontal="center" vertical="top"/>
    </xf>
    <xf numFmtId="0" fontId="28" fillId="0" borderId="0" applyNumberFormat="0" applyFill="0" applyBorder="0" applyProtection="0">
      <alignment horizontal="left" vertical="top"/>
    </xf>
    <xf numFmtId="0" fontId="28" fillId="0" borderId="0" applyNumberFormat="0" applyFill="0" applyBorder="0" applyProtection="0">
      <alignment horizontal="left" vertical="top"/>
    </xf>
    <xf numFmtId="0" fontId="106" fillId="0" borderId="0"/>
    <xf numFmtId="0" fontId="91" fillId="0" borderId="0"/>
    <xf numFmtId="210" fontId="99" fillId="0" borderId="22">
      <alignment horizontal="right" vertical="center"/>
    </xf>
    <xf numFmtId="210" fontId="99" fillId="0" borderId="22">
      <alignment horizontal="right" vertical="center"/>
    </xf>
    <xf numFmtId="210" fontId="99" fillId="0" borderId="22">
      <alignment horizontal="right" vertical="center"/>
    </xf>
    <xf numFmtId="211" fontId="87" fillId="0" borderId="22">
      <alignment horizontal="right" vertical="center"/>
    </xf>
    <xf numFmtId="211" fontId="87" fillId="0" borderId="22">
      <alignment horizontal="right" vertical="center"/>
    </xf>
    <xf numFmtId="211" fontId="87" fillId="0" borderId="22">
      <alignment horizontal="right" vertical="center"/>
    </xf>
    <xf numFmtId="210" fontId="99" fillId="0" borderId="22">
      <alignment horizontal="right" vertical="center"/>
    </xf>
    <xf numFmtId="210" fontId="99" fillId="0" borderId="22">
      <alignment horizontal="right" vertical="center"/>
    </xf>
    <xf numFmtId="210" fontId="99" fillId="0" borderId="22">
      <alignment horizontal="right" vertical="center"/>
    </xf>
    <xf numFmtId="210" fontId="99" fillId="0" borderId="22">
      <alignment horizontal="right" vertical="center"/>
    </xf>
    <xf numFmtId="211" fontId="87" fillId="0" borderId="22">
      <alignment horizontal="right" vertical="center"/>
    </xf>
    <xf numFmtId="212" fontId="107" fillId="0" borderId="22">
      <alignment horizontal="right" vertical="center"/>
    </xf>
    <xf numFmtId="212" fontId="107" fillId="0" borderId="22">
      <alignment horizontal="right" vertical="center"/>
    </xf>
    <xf numFmtId="210" fontId="99" fillId="0" borderId="22">
      <alignment horizontal="right" vertical="center"/>
    </xf>
    <xf numFmtId="211" fontId="87" fillId="0" borderId="22">
      <alignment horizontal="right" vertical="center"/>
    </xf>
    <xf numFmtId="211" fontId="87" fillId="0" borderId="22">
      <alignment horizontal="right" vertical="center"/>
    </xf>
    <xf numFmtId="211" fontId="87" fillId="0" borderId="22">
      <alignment horizontal="right" vertical="center"/>
    </xf>
    <xf numFmtId="211" fontId="87" fillId="0" borderId="22">
      <alignment horizontal="right" vertical="center"/>
    </xf>
    <xf numFmtId="210" fontId="99" fillId="0" borderId="22">
      <alignment horizontal="right" vertical="center"/>
    </xf>
    <xf numFmtId="211" fontId="87" fillId="0" borderId="22">
      <alignment horizontal="right" vertical="center"/>
    </xf>
    <xf numFmtId="210" fontId="99" fillId="0" borderId="22">
      <alignment horizontal="right" vertical="center"/>
    </xf>
    <xf numFmtId="210" fontId="99" fillId="0" borderId="22">
      <alignment horizontal="right" vertical="center"/>
    </xf>
    <xf numFmtId="211" fontId="87" fillId="0" borderId="22">
      <alignment horizontal="right" vertical="center"/>
    </xf>
    <xf numFmtId="211" fontId="87" fillId="0" borderId="22">
      <alignment horizontal="right" vertical="center"/>
    </xf>
    <xf numFmtId="211" fontId="87" fillId="0" borderId="22">
      <alignment horizontal="right" vertical="center"/>
    </xf>
    <xf numFmtId="210" fontId="99" fillId="0" borderId="22">
      <alignment horizontal="right" vertical="center"/>
    </xf>
    <xf numFmtId="210" fontId="99" fillId="0" borderId="22">
      <alignment horizontal="right" vertical="center"/>
    </xf>
    <xf numFmtId="212" fontId="107" fillId="0" borderId="22">
      <alignment horizontal="right" vertical="center"/>
    </xf>
    <xf numFmtId="211" fontId="87" fillId="0" borderId="22">
      <alignment horizontal="right" vertical="center"/>
    </xf>
    <xf numFmtId="211" fontId="87" fillId="0" borderId="22">
      <alignment horizontal="right" vertical="center"/>
    </xf>
    <xf numFmtId="212" fontId="107" fillId="0" borderId="22">
      <alignment horizontal="right" vertical="center"/>
    </xf>
    <xf numFmtId="212" fontId="107" fillId="0" borderId="22">
      <alignment horizontal="right" vertical="center"/>
    </xf>
    <xf numFmtId="212" fontId="107" fillId="0" borderId="22">
      <alignment horizontal="right" vertical="center"/>
    </xf>
    <xf numFmtId="212" fontId="107" fillId="0" borderId="22">
      <alignment horizontal="right" vertical="center"/>
    </xf>
    <xf numFmtId="211" fontId="87" fillId="0" borderId="22">
      <alignment horizontal="right" vertical="center"/>
    </xf>
    <xf numFmtId="210" fontId="99" fillId="0" borderId="22">
      <alignment horizontal="right" vertical="center"/>
    </xf>
    <xf numFmtId="210" fontId="99" fillId="0" borderId="22">
      <alignment horizontal="right" vertical="center"/>
    </xf>
    <xf numFmtId="211" fontId="87" fillId="0" borderId="22">
      <alignment horizontal="right" vertical="center"/>
    </xf>
    <xf numFmtId="210" fontId="99" fillId="0" borderId="22">
      <alignment horizontal="right" vertical="center"/>
    </xf>
    <xf numFmtId="211" fontId="87" fillId="0" borderId="22">
      <alignment horizontal="right" vertical="center"/>
    </xf>
    <xf numFmtId="212" fontId="107" fillId="0" borderId="22">
      <alignment horizontal="right" vertical="center"/>
    </xf>
    <xf numFmtId="210" fontId="99" fillId="0" borderId="22">
      <alignment horizontal="right" vertical="center"/>
    </xf>
    <xf numFmtId="212" fontId="107" fillId="0" borderId="22">
      <alignment horizontal="right" vertical="center"/>
    </xf>
    <xf numFmtId="210" fontId="99" fillId="0" borderId="22">
      <alignment horizontal="right" vertical="center"/>
    </xf>
    <xf numFmtId="210" fontId="99" fillId="0" borderId="22">
      <alignment horizontal="right" vertical="center"/>
    </xf>
    <xf numFmtId="211" fontId="87" fillId="0" borderId="22">
      <alignment horizontal="right" vertical="center"/>
    </xf>
    <xf numFmtId="188" fontId="77" fillId="0" borderId="1">
      <protection hidden="1"/>
    </xf>
    <xf numFmtId="213" fontId="99" fillId="0" borderId="22">
      <alignment horizontal="center"/>
    </xf>
    <xf numFmtId="0" fontId="9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108" fillId="21" borderId="3" applyNumberFormat="0" applyAlignment="0" applyProtection="0"/>
    <xf numFmtId="0" fontId="49" fillId="0" borderId="0" applyNumberFormat="0" applyFill="0" applyBorder="0" applyAlignment="0" applyProtection="0"/>
    <xf numFmtId="0" fontId="109" fillId="0" borderId="23" applyNumberFormat="0" applyFill="0" applyAlignment="0" applyProtection="0"/>
    <xf numFmtId="0" fontId="110" fillId="5" borderId="0" applyNumberFormat="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111" fillId="26" borderId="0" applyNumberFormat="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5" fillId="0" borderId="19">
      <alignment horizontal="center"/>
    </xf>
    <xf numFmtId="214" fontId="99" fillId="0" borderId="0"/>
    <xf numFmtId="215" fontId="99" fillId="0" borderId="17"/>
    <xf numFmtId="0" fontId="114" fillId="0" borderId="25" applyFill="0" applyBorder="0" applyAlignment="0">
      <alignment horizontal="center"/>
    </xf>
    <xf numFmtId="204" fontId="115" fillId="27" borderId="26">
      <alignment vertical="top"/>
    </xf>
    <xf numFmtId="0" fontId="9" fillId="28" borderId="17">
      <alignment horizontal="left" vertical="center"/>
    </xf>
    <xf numFmtId="216" fontId="116" fillId="29" borderId="26"/>
    <xf numFmtId="5" fontId="10" fillId="0" borderId="26">
      <alignment horizontal="left" vertical="top"/>
    </xf>
    <xf numFmtId="5" fontId="10" fillId="0" borderId="26">
      <alignment horizontal="left" vertical="top"/>
    </xf>
    <xf numFmtId="5" fontId="10" fillId="0" borderId="26">
      <alignment horizontal="left" vertical="top"/>
    </xf>
    <xf numFmtId="5" fontId="10" fillId="0" borderId="26">
      <alignment horizontal="left" vertical="top"/>
    </xf>
    <xf numFmtId="5" fontId="10" fillId="0" borderId="26">
      <alignment horizontal="left" vertical="top"/>
    </xf>
    <xf numFmtId="5" fontId="10" fillId="0" borderId="26">
      <alignment horizontal="left" vertical="top"/>
    </xf>
    <xf numFmtId="164" fontId="10" fillId="0" borderId="26">
      <alignment horizontal="left" vertical="top"/>
    </xf>
    <xf numFmtId="5" fontId="10" fillId="0" borderId="26">
      <alignment horizontal="left" vertical="top"/>
    </xf>
    <xf numFmtId="0" fontId="117" fillId="30" borderId="0">
      <alignment horizontal="left" vertical="center"/>
    </xf>
    <xf numFmtId="5" fontId="11" fillId="0" borderId="27">
      <alignment horizontal="left" vertical="top"/>
    </xf>
    <xf numFmtId="5" fontId="11" fillId="0" borderId="27">
      <alignment horizontal="left" vertical="top"/>
    </xf>
    <xf numFmtId="217" fontId="11" fillId="0" borderId="27">
      <alignment horizontal="left" vertical="top"/>
    </xf>
    <xf numFmtId="5" fontId="11" fillId="0" borderId="27">
      <alignment horizontal="left" vertical="top"/>
    </xf>
    <xf numFmtId="5" fontId="11" fillId="0" borderId="27">
      <alignment horizontal="left" vertical="top"/>
    </xf>
    <xf numFmtId="5" fontId="11" fillId="0" borderId="27">
      <alignment horizontal="left" vertical="top"/>
    </xf>
    <xf numFmtId="5" fontId="11" fillId="0" borderId="27">
      <alignment horizontal="left" vertical="top"/>
    </xf>
    <xf numFmtId="164" fontId="11" fillId="0" borderId="27">
      <alignment horizontal="left" vertical="top"/>
    </xf>
    <xf numFmtId="5" fontId="11" fillId="0" borderId="27">
      <alignment horizontal="left" vertical="top"/>
    </xf>
    <xf numFmtId="0" fontId="12" fillId="0" borderId="27">
      <alignment horizontal="left" vertical="center"/>
    </xf>
    <xf numFmtId="0" fontId="2" fillId="0" borderId="0"/>
    <xf numFmtId="218" fontId="85" fillId="0" borderId="0" applyFont="0" applyFill="0" applyBorder="0" applyAlignment="0" applyProtection="0"/>
    <xf numFmtId="219" fontId="85" fillId="0" borderId="0" applyFont="0" applyFill="0" applyBorder="0" applyAlignment="0" applyProtection="0"/>
    <xf numFmtId="0" fontId="50" fillId="0" borderId="0" applyNumberFormat="0" applyFill="0" applyBorder="0" applyAlignment="0" applyProtection="0"/>
    <xf numFmtId="0" fontId="118" fillId="4" borderId="0" applyNumberFormat="0" applyBorder="0" applyAlignment="0" applyProtection="0"/>
    <xf numFmtId="0" fontId="119" fillId="0" borderId="0" applyNumberFormat="0" applyFill="0" applyBorder="0" applyAlignment="0" applyProtection="0"/>
    <xf numFmtId="40" fontId="13" fillId="0" borderId="0" applyFont="0" applyFill="0" applyBorder="0" applyAlignment="0" applyProtection="0"/>
    <xf numFmtId="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9" fontId="14" fillId="0" borderId="0" applyFont="0" applyFill="0" applyBorder="0" applyAlignment="0" applyProtection="0"/>
    <xf numFmtId="0" fontId="15" fillId="0" borderId="0"/>
    <xf numFmtId="0" fontId="8" fillId="0" borderId="0"/>
    <xf numFmtId="168" fontId="31" fillId="0" borderId="0" applyFont="0" applyFill="0" applyBorder="0" applyAlignment="0" applyProtection="0"/>
    <xf numFmtId="180" fontId="3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18" fillId="0" borderId="0" applyFont="0" applyFill="0" applyBorder="0" applyAlignment="0" applyProtection="0"/>
    <xf numFmtId="171" fontId="18" fillId="0" borderId="0" applyFont="0" applyFill="0" applyBorder="0" applyAlignment="0" applyProtection="0"/>
    <xf numFmtId="0" fontId="19" fillId="0" borderId="0"/>
    <xf numFmtId="167" fontId="31" fillId="0" borderId="0" applyFont="0" applyFill="0" applyBorder="0" applyAlignment="0" applyProtection="0"/>
    <xf numFmtId="170" fontId="16" fillId="0" borderId="0" applyFont="0" applyFill="0" applyBorder="0" applyAlignment="0" applyProtection="0"/>
    <xf numFmtId="169" fontId="31"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1" fillId="0" borderId="0">
      <alignment vertical="center"/>
    </xf>
    <xf numFmtId="0" fontId="2" fillId="0" borderId="0"/>
  </cellStyleXfs>
  <cellXfs count="499">
    <xf numFmtId="0" fontId="0" fillId="0" borderId="0" xfId="0"/>
    <xf numFmtId="0" fontId="21" fillId="0" borderId="17" xfId="0" applyFont="1" applyBorder="1" applyAlignment="1">
      <alignment horizontal="center" vertical="center"/>
    </xf>
    <xf numFmtId="0" fontId="22" fillId="0" borderId="17" xfId="0" applyFont="1" applyBorder="1" applyAlignment="1">
      <alignment horizontal="center" vertical="center"/>
    </xf>
    <xf numFmtId="0" fontId="22" fillId="0" borderId="26" xfId="0" applyFont="1" applyBorder="1" applyAlignment="1">
      <alignment horizontal="center" vertical="center" wrapText="1"/>
    </xf>
    <xf numFmtId="0" fontId="24" fillId="0" borderId="0" xfId="0" applyFont="1" applyAlignment="1">
      <alignment vertical="center"/>
    </xf>
    <xf numFmtId="0" fontId="21" fillId="0" borderId="0" xfId="0" applyFont="1" applyAlignment="1">
      <alignment vertical="center" wrapText="1"/>
    </xf>
    <xf numFmtId="0" fontId="25" fillId="0" borderId="5" xfId="0" applyFont="1" applyBorder="1" applyAlignment="1">
      <alignment horizontal="center" vertical="center"/>
    </xf>
    <xf numFmtId="177" fontId="25" fillId="0" borderId="5" xfId="114" applyNumberFormat="1" applyFont="1" applyBorder="1" applyAlignment="1">
      <alignment horizontal="center" vertical="center"/>
    </xf>
    <xf numFmtId="177" fontId="26" fillId="0" borderId="5" xfId="114" applyNumberFormat="1" applyFont="1" applyBorder="1" applyAlignment="1">
      <alignment vertical="center"/>
    </xf>
    <xf numFmtId="177" fontId="26" fillId="0" borderId="5" xfId="114" applyNumberFormat="1" applyFont="1" applyBorder="1" applyAlignment="1">
      <alignment horizontal="center" vertical="center"/>
    </xf>
    <xf numFmtId="0" fontId="26" fillId="0" borderId="5" xfId="0" applyFont="1" applyBorder="1" applyAlignment="1">
      <alignment horizontal="center" vertical="center"/>
    </xf>
    <xf numFmtId="49" fontId="26" fillId="0" borderId="5" xfId="114" applyNumberFormat="1" applyFont="1" applyBorder="1" applyAlignment="1">
      <alignment horizontal="center" vertical="center"/>
    </xf>
    <xf numFmtId="2" fontId="26" fillId="0" borderId="5" xfId="114" applyNumberFormat="1" applyFont="1" applyBorder="1" applyAlignment="1">
      <alignment horizontal="center" vertical="center"/>
    </xf>
    <xf numFmtId="0" fontId="26" fillId="0" borderId="5" xfId="0" applyFont="1" applyBorder="1" applyAlignment="1">
      <alignment vertical="center"/>
    </xf>
    <xf numFmtId="0" fontId="25" fillId="0" borderId="5" xfId="0" applyFont="1" applyBorder="1" applyAlignment="1">
      <alignment horizontal="left" vertical="center"/>
    </xf>
    <xf numFmtId="177" fontId="27" fillId="0" borderId="5" xfId="114" applyNumberFormat="1" applyFont="1" applyBorder="1" applyAlignment="1">
      <alignment vertical="center"/>
    </xf>
    <xf numFmtId="0" fontId="26" fillId="0" borderId="28" xfId="0" applyFont="1" applyBorder="1" applyAlignment="1">
      <alignment vertical="center"/>
    </xf>
    <xf numFmtId="0" fontId="26" fillId="0" borderId="28" xfId="0" applyFont="1" applyBorder="1" applyAlignment="1">
      <alignment horizontal="center" vertical="center"/>
    </xf>
    <xf numFmtId="177" fontId="26" fillId="0" borderId="28" xfId="114" applyNumberFormat="1" applyFont="1" applyBorder="1" applyAlignment="1">
      <alignment horizontal="center" vertical="center"/>
    </xf>
    <xf numFmtId="0" fontId="26"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3" fontId="21" fillId="0" borderId="17" xfId="0" applyNumberFormat="1" applyFont="1" applyBorder="1" applyAlignment="1">
      <alignment horizontal="right" vertical="center" wrapText="1"/>
    </xf>
    <xf numFmtId="2" fontId="29" fillId="0" borderId="5" xfId="114" applyNumberFormat="1" applyFont="1" applyBorder="1" applyAlignment="1">
      <alignment horizontal="center" vertical="center"/>
    </xf>
    <xf numFmtId="37" fontId="26" fillId="0" borderId="5" xfId="114" applyNumberFormat="1" applyFont="1" applyBorder="1" applyAlignment="1">
      <alignment horizontal="right" vertical="center"/>
    </xf>
    <xf numFmtId="0" fontId="30" fillId="0" borderId="0" xfId="0" applyFont="1" applyAlignment="1">
      <alignment horizontal="center" vertical="center"/>
    </xf>
    <xf numFmtId="0" fontId="25" fillId="0" borderId="29" xfId="0" applyFont="1" applyBorder="1" applyAlignment="1">
      <alignment horizontal="center" vertical="center"/>
    </xf>
    <xf numFmtId="2" fontId="26" fillId="0" borderId="29" xfId="114" applyNumberFormat="1" applyFont="1" applyBorder="1" applyAlignment="1">
      <alignment horizontal="center" vertical="center"/>
    </xf>
    <xf numFmtId="0" fontId="21" fillId="0" borderId="17" xfId="0" applyFont="1" applyBorder="1" applyAlignment="1">
      <alignment vertical="center" wrapText="1"/>
    </xf>
    <xf numFmtId="0" fontId="21" fillId="0" borderId="17" xfId="0" applyFont="1" applyBorder="1"/>
    <xf numFmtId="0" fontId="8" fillId="0" borderId="0" xfId="0" applyFont="1"/>
    <xf numFmtId="0" fontId="0" fillId="0" borderId="17" xfId="0" applyBorder="1" applyAlignment="1">
      <alignment horizontal="center" vertical="center"/>
    </xf>
    <xf numFmtId="0" fontId="0" fillId="0" borderId="17" xfId="0" applyBorder="1"/>
    <xf numFmtId="0" fontId="0" fillId="31" borderId="0" xfId="0" applyFill="1"/>
    <xf numFmtId="0" fontId="2" fillId="0" borderId="0" xfId="0" applyFont="1"/>
    <xf numFmtId="0" fontId="22" fillId="0" borderId="17" xfId="0" applyFont="1" applyBorder="1" applyAlignment="1">
      <alignment horizontal="center" vertical="center" wrapText="1"/>
    </xf>
    <xf numFmtId="0" fontId="0" fillId="0" borderId="0" xfId="0" applyAlignment="1">
      <alignment horizontal="center"/>
    </xf>
    <xf numFmtId="0" fontId="21" fillId="0" borderId="17" xfId="0" applyFont="1" applyBorder="1" applyAlignment="1">
      <alignment horizontal="center" vertical="center" wrapText="1"/>
    </xf>
    <xf numFmtId="0" fontId="21" fillId="0" borderId="17" xfId="0" applyFont="1" applyBorder="1" applyAlignment="1">
      <alignment horizontal="center" wrapText="1"/>
    </xf>
    <xf numFmtId="0" fontId="21" fillId="0" borderId="0" xfId="0" applyFont="1"/>
    <xf numFmtId="0" fontId="21" fillId="0" borderId="17" xfId="0" applyFont="1" applyBorder="1" applyAlignment="1">
      <alignment horizontal="center"/>
    </xf>
    <xf numFmtId="0" fontId="21" fillId="31" borderId="17" xfId="0" applyFont="1" applyFill="1" applyBorder="1" applyAlignment="1">
      <alignment horizontal="center" vertical="center" wrapText="1"/>
    </xf>
    <xf numFmtId="0" fontId="21" fillId="0" borderId="17" xfId="0" applyFont="1" applyBorder="1" applyAlignment="1">
      <alignment horizontal="left" vertical="center" wrapText="1"/>
    </xf>
    <xf numFmtId="0" fontId="21" fillId="31" borderId="0" xfId="0" applyFont="1" applyFill="1"/>
    <xf numFmtId="0" fontId="90" fillId="32" borderId="17" xfId="0" applyFont="1" applyFill="1" applyBorder="1" applyAlignment="1">
      <alignment wrapText="1"/>
    </xf>
    <xf numFmtId="0" fontId="8" fillId="32" borderId="17" xfId="0" applyFont="1" applyFill="1" applyBorder="1" applyAlignment="1">
      <alignment horizontal="center" wrapText="1"/>
    </xf>
    <xf numFmtId="0" fontId="8" fillId="0" borderId="17" xfId="0" applyFont="1" applyBorder="1"/>
    <xf numFmtId="3" fontId="21" fillId="33" borderId="5" xfId="0" applyNumberFormat="1" applyFont="1" applyFill="1" applyBorder="1" applyAlignment="1">
      <alignment horizontal="right" vertical="center"/>
    </xf>
    <xf numFmtId="3" fontId="21" fillId="33" borderId="5" xfId="0" applyNumberFormat="1" applyFont="1" applyFill="1" applyBorder="1" applyAlignment="1">
      <alignment horizontal="center" vertical="center"/>
    </xf>
    <xf numFmtId="0" fontId="90" fillId="32" borderId="17" xfId="0" applyFont="1" applyFill="1" applyBorder="1" applyAlignment="1">
      <alignment horizontal="center" vertical="center" wrapText="1"/>
    </xf>
    <xf numFmtId="0" fontId="90" fillId="0" borderId="0" xfId="0" applyFont="1"/>
    <xf numFmtId="3" fontId="90" fillId="32" borderId="17" xfId="0" applyNumberFormat="1" applyFont="1" applyFill="1" applyBorder="1" applyAlignment="1">
      <alignment wrapText="1"/>
    </xf>
    <xf numFmtId="0" fontId="34" fillId="0" borderId="17" xfId="0" applyFont="1" applyBorder="1" applyAlignment="1">
      <alignment horizontal="center" vertical="center"/>
    </xf>
    <xf numFmtId="0" fontId="23" fillId="0" borderId="17" xfId="0" applyFont="1" applyBorder="1" applyAlignment="1">
      <alignment horizontal="justify"/>
    </xf>
    <xf numFmtId="0" fontId="90" fillId="0" borderId="17" xfId="0" applyFont="1" applyBorder="1" applyAlignment="1">
      <alignment horizontal="justify" vertical="center"/>
    </xf>
    <xf numFmtId="0" fontId="90" fillId="0" borderId="17" xfId="0" applyFont="1" applyBorder="1"/>
    <xf numFmtId="0" fontId="90" fillId="0" borderId="17" xfId="0" applyFont="1" applyBorder="1" applyAlignment="1">
      <alignment horizontal="center" wrapText="1"/>
    </xf>
    <xf numFmtId="0" fontId="22" fillId="0" borderId="7" xfId="0" applyFont="1" applyBorder="1" applyAlignment="1">
      <alignment horizontal="center" vertical="center" wrapText="1"/>
    </xf>
    <xf numFmtId="0" fontId="22" fillId="0" borderId="17" xfId="0" applyFont="1" applyBorder="1" applyAlignment="1">
      <alignment horizontal="left" vertical="center" wrapText="1"/>
    </xf>
    <xf numFmtId="0" fontId="90" fillId="32" borderId="17" xfId="0" applyFont="1" applyFill="1" applyBorder="1" applyAlignment="1">
      <alignment horizontal="left" vertical="center" wrapText="1"/>
    </xf>
    <xf numFmtId="0" fontId="23" fillId="0" borderId="17" xfId="0" applyFont="1" applyBorder="1" applyAlignment="1">
      <alignment horizontal="justify" vertical="center"/>
    </xf>
    <xf numFmtId="0" fontId="139" fillId="0" borderId="0" xfId="0" applyFont="1"/>
    <xf numFmtId="3" fontId="21" fillId="33" borderId="5" xfId="0" applyNumberFormat="1" applyFont="1" applyFill="1" applyBorder="1" applyAlignment="1">
      <alignment horizontal="right" vertical="center" wrapText="1"/>
    </xf>
    <xf numFmtId="3" fontId="21" fillId="33" borderId="27" xfId="0" applyNumberFormat="1" applyFont="1" applyFill="1" applyBorder="1" applyAlignment="1">
      <alignment horizontal="right" vertical="center" wrapText="1"/>
    </xf>
    <xf numFmtId="0" fontId="21" fillId="0" borderId="7" xfId="0" applyFont="1" applyBorder="1" applyAlignment="1">
      <alignment horizontal="center" vertical="center"/>
    </xf>
    <xf numFmtId="0" fontId="90" fillId="32" borderId="17" xfId="0" applyFont="1" applyFill="1" applyBorder="1" applyAlignment="1">
      <alignment horizontal="center" wrapText="1"/>
    </xf>
    <xf numFmtId="0" fontId="22" fillId="0" borderId="17" xfId="0" applyFont="1" applyBorder="1" applyAlignment="1">
      <alignment horizontal="center" wrapText="1"/>
    </xf>
    <xf numFmtId="0" fontId="0" fillId="0" borderId="17" xfId="0" applyBorder="1" applyAlignment="1">
      <alignment horizontal="center"/>
    </xf>
    <xf numFmtId="0" fontId="90" fillId="0" borderId="17" xfId="0" applyFont="1" applyBorder="1" applyAlignment="1">
      <alignment horizontal="center" vertical="center" wrapText="1"/>
    </xf>
    <xf numFmtId="0" fontId="90" fillId="0" borderId="17" xfId="0" applyFont="1" applyBorder="1" applyAlignment="1">
      <alignment horizontal="right" wrapText="1"/>
    </xf>
    <xf numFmtId="0" fontId="90" fillId="0" borderId="17" xfId="0" applyFont="1" applyBorder="1" applyAlignment="1">
      <alignment wrapText="1"/>
    </xf>
    <xf numFmtId="0" fontId="126" fillId="0" borderId="32" xfId="0" applyFont="1" applyBorder="1" applyAlignment="1">
      <alignment horizontal="center" vertical="top" wrapText="1"/>
    </xf>
    <xf numFmtId="0" fontId="26" fillId="0" borderId="30" xfId="0" applyFont="1" applyBorder="1" applyAlignment="1">
      <alignment horizontal="center" vertical="center"/>
    </xf>
    <xf numFmtId="0" fontId="90" fillId="31" borderId="17" xfId="0" applyFont="1" applyFill="1" applyBorder="1" applyAlignment="1">
      <alignment horizontal="center" wrapText="1"/>
    </xf>
    <xf numFmtId="0" fontId="90" fillId="0" borderId="17" xfId="0" applyFont="1" applyBorder="1" applyAlignment="1">
      <alignment horizontal="justify" vertical="center" wrapText="1"/>
    </xf>
    <xf numFmtId="0" fontId="90" fillId="0" borderId="0" xfId="0" applyFont="1" applyAlignment="1">
      <alignment vertical="top" wrapText="1"/>
    </xf>
    <xf numFmtId="0" fontId="90" fillId="0" borderId="0" xfId="0" applyFont="1" applyAlignment="1">
      <alignment horizontal="center" vertical="top" wrapText="1"/>
    </xf>
    <xf numFmtId="0" fontId="140" fillId="32" borderId="17" xfId="0" applyFont="1" applyFill="1" applyBorder="1" applyAlignment="1">
      <alignment horizontal="center" wrapText="1"/>
    </xf>
    <xf numFmtId="0" fontId="123" fillId="0" borderId="17" xfId="0" applyFont="1" applyBorder="1" applyAlignment="1">
      <alignment horizontal="justify" vertical="center"/>
    </xf>
    <xf numFmtId="0" fontId="90" fillId="0" borderId="17" xfId="0" applyFont="1" applyBorder="1" applyAlignment="1">
      <alignment vertical="center" wrapText="1"/>
    </xf>
    <xf numFmtId="0" fontId="124" fillId="0" borderId="17" xfId="0" applyFont="1" applyBorder="1" applyAlignment="1">
      <alignment horizontal="justify" vertical="center"/>
    </xf>
    <xf numFmtId="0" fontId="90" fillId="32" borderId="17" xfId="0" applyFont="1" applyFill="1" applyBorder="1" applyAlignment="1">
      <alignment vertical="center" wrapText="1"/>
    </xf>
    <xf numFmtId="0" fontId="34" fillId="0" borderId="17" xfId="0" applyFont="1" applyBorder="1" applyAlignment="1">
      <alignment horizontal="center" vertical="center" wrapText="1"/>
    </xf>
    <xf numFmtId="0" fontId="90" fillId="32" borderId="17" xfId="0" applyFont="1" applyFill="1" applyBorder="1" applyAlignment="1">
      <alignment horizontal="center" vertical="top" wrapText="1"/>
    </xf>
    <xf numFmtId="220" fontId="0" fillId="0" borderId="17" xfId="0" applyNumberFormat="1" applyBorder="1"/>
    <xf numFmtId="2" fontId="90" fillId="0" borderId="17" xfId="0" applyNumberFormat="1" applyFont="1" applyBorder="1"/>
    <xf numFmtId="0" fontId="90" fillId="32" borderId="17" xfId="0" applyFont="1" applyFill="1" applyBorder="1" applyAlignment="1">
      <alignment vertical="center"/>
    </xf>
    <xf numFmtId="0" fontId="0" fillId="34" borderId="0" xfId="0" applyFill="1"/>
    <xf numFmtId="0" fontId="22" fillId="0" borderId="17" xfId="0" applyFont="1" applyBorder="1" applyAlignment="1">
      <alignment horizontal="center"/>
    </xf>
    <xf numFmtId="4" fontId="90" fillId="0" borderId="17" xfId="0" applyNumberFormat="1" applyFont="1" applyBorder="1" applyAlignment="1">
      <alignment horizontal="right" vertical="center"/>
    </xf>
    <xf numFmtId="4" fontId="21" fillId="0" borderId="17" xfId="0" applyNumberFormat="1" applyFont="1" applyBorder="1" applyAlignment="1">
      <alignment horizontal="right" vertical="center" wrapText="1"/>
    </xf>
    <xf numFmtId="0" fontId="90" fillId="31" borderId="17" xfId="0" applyFont="1" applyFill="1" applyBorder="1" applyAlignment="1">
      <alignment wrapText="1"/>
    </xf>
    <xf numFmtId="49" fontId="25" fillId="0" borderId="29" xfId="114" applyNumberFormat="1" applyFont="1" applyBorder="1" applyAlignment="1">
      <alignment horizontal="left" vertical="center"/>
    </xf>
    <xf numFmtId="0" fontId="23" fillId="0" borderId="17" xfId="0" applyFont="1" applyBorder="1" applyAlignment="1">
      <alignment horizontal="center" vertical="center"/>
    </xf>
    <xf numFmtId="0" fontId="23" fillId="0" borderId="17" xfId="0" applyFont="1" applyBorder="1" applyAlignment="1">
      <alignment horizontal="center" vertical="center" wrapText="1"/>
    </xf>
    <xf numFmtId="3" fontId="90" fillId="0" borderId="17" xfId="0" applyNumberFormat="1" applyFont="1" applyBorder="1" applyAlignment="1">
      <alignment wrapText="1"/>
    </xf>
    <xf numFmtId="0" fontId="21" fillId="32" borderId="17" xfId="0" applyFont="1" applyFill="1" applyBorder="1" applyAlignment="1">
      <alignment wrapText="1"/>
    </xf>
    <xf numFmtId="0" fontId="21" fillId="32" borderId="17" xfId="0" applyFont="1" applyFill="1" applyBorder="1" applyAlignment="1">
      <alignment horizontal="center" vertical="center" wrapText="1"/>
    </xf>
    <xf numFmtId="3" fontId="21" fillId="32" borderId="17" xfId="0" applyNumberFormat="1" applyFont="1" applyFill="1" applyBorder="1" applyAlignment="1">
      <alignment wrapText="1"/>
    </xf>
    <xf numFmtId="0" fontId="22" fillId="0" borderId="17" xfId="0" applyFont="1" applyBorder="1" applyAlignment="1">
      <alignment horizontal="justify"/>
    </xf>
    <xf numFmtId="0" fontId="21" fillId="32" borderId="17" xfId="0" applyFont="1" applyFill="1" applyBorder="1" applyAlignment="1">
      <alignment horizontal="center" wrapText="1"/>
    </xf>
    <xf numFmtId="0" fontId="21" fillId="0" borderId="17" xfId="0" applyFont="1" applyBorder="1" applyAlignment="1">
      <alignment horizontal="justify" vertical="center"/>
    </xf>
    <xf numFmtId="0" fontId="22" fillId="0" borderId="0" xfId="0" applyFont="1" applyAlignment="1">
      <alignment horizontal="justify"/>
    </xf>
    <xf numFmtId="0" fontId="21" fillId="32" borderId="22" xfId="0" applyFont="1" applyFill="1" applyBorder="1" applyAlignment="1">
      <alignment horizontal="center" wrapText="1"/>
    </xf>
    <xf numFmtId="0" fontId="21" fillId="0" borderId="0" xfId="0" applyFont="1" applyAlignment="1">
      <alignment horizontal="center"/>
    </xf>
    <xf numFmtId="0" fontId="90" fillId="0" borderId="17" xfId="0" applyFont="1" applyBorder="1" applyAlignment="1">
      <alignment horizontal="right" vertical="center"/>
    </xf>
    <xf numFmtId="0" fontId="90" fillId="0" borderId="17" xfId="0" applyFont="1" applyBorder="1" applyAlignment="1">
      <alignment horizontal="center" vertical="center"/>
    </xf>
    <xf numFmtId="3" fontId="130" fillId="0" borderId="17" xfId="0" applyNumberFormat="1" applyFont="1" applyBorder="1" applyAlignment="1">
      <alignment horizontal="center" vertical="center" wrapText="1"/>
    </xf>
    <xf numFmtId="0" fontId="21" fillId="31" borderId="17" xfId="0" applyFont="1" applyFill="1" applyBorder="1" applyAlignment="1">
      <alignment horizontal="center" vertical="center"/>
    </xf>
    <xf numFmtId="0" fontId="90" fillId="31" borderId="17" xfId="0" applyFont="1" applyFill="1" applyBorder="1" applyAlignment="1">
      <alignment horizontal="center" vertical="center"/>
    </xf>
    <xf numFmtId="3" fontId="130" fillId="31" borderId="17" xfId="0" applyNumberFormat="1" applyFont="1" applyFill="1" applyBorder="1" applyAlignment="1">
      <alignment horizontal="center" vertical="center" wrapText="1"/>
    </xf>
    <xf numFmtId="0" fontId="21" fillId="31" borderId="17" xfId="0" applyFont="1" applyFill="1" applyBorder="1" applyAlignment="1">
      <alignment horizontal="center" wrapText="1"/>
    </xf>
    <xf numFmtId="0" fontId="21" fillId="31" borderId="17" xfId="0" applyFont="1" applyFill="1" applyBorder="1" applyAlignment="1">
      <alignment wrapText="1"/>
    </xf>
    <xf numFmtId="3" fontId="21" fillId="31" borderId="17" xfId="0" applyNumberFormat="1" applyFont="1" applyFill="1" applyBorder="1" applyAlignment="1">
      <alignment wrapText="1"/>
    </xf>
    <xf numFmtId="4" fontId="21" fillId="31" borderId="17" xfId="0" applyNumberFormat="1" applyFont="1" applyFill="1" applyBorder="1" applyAlignment="1">
      <alignment horizontal="right" vertical="center" wrapText="1"/>
    </xf>
    <xf numFmtId="3" fontId="21" fillId="31" borderId="5" xfId="0" applyNumberFormat="1" applyFont="1" applyFill="1" applyBorder="1" applyAlignment="1">
      <alignment horizontal="right" vertical="center" wrapText="1"/>
    </xf>
    <xf numFmtId="222" fontId="90" fillId="0" borderId="17" xfId="0" applyNumberFormat="1" applyFont="1" applyBorder="1" applyAlignment="1">
      <alignment horizontal="right" vertical="center"/>
    </xf>
    <xf numFmtId="0" fontId="8" fillId="31" borderId="17" xfId="0" applyFont="1" applyFill="1" applyBorder="1" applyAlignment="1">
      <alignment horizontal="center" wrapText="1"/>
    </xf>
    <xf numFmtId="0" fontId="90" fillId="31" borderId="17" xfId="0" applyFont="1" applyFill="1" applyBorder="1" applyAlignment="1">
      <alignment horizontal="center" vertical="center" wrapText="1"/>
    </xf>
    <xf numFmtId="3" fontId="90" fillId="31" borderId="17" xfId="0" applyNumberFormat="1" applyFont="1" applyFill="1" applyBorder="1" applyAlignment="1">
      <alignment wrapText="1"/>
    </xf>
    <xf numFmtId="0" fontId="90" fillId="31" borderId="17" xfId="0" applyFont="1" applyFill="1" applyBorder="1" applyAlignment="1">
      <alignment horizontal="right" vertical="center"/>
    </xf>
    <xf numFmtId="4" fontId="90" fillId="31" borderId="17" xfId="0" applyNumberFormat="1" applyFont="1" applyFill="1" applyBorder="1" applyAlignment="1">
      <alignment horizontal="right" vertical="center"/>
    </xf>
    <xf numFmtId="0" fontId="8" fillId="0" borderId="17" xfId="0" applyFont="1" applyBorder="1" applyAlignment="1">
      <alignment horizontal="center" wrapText="1"/>
    </xf>
    <xf numFmtId="0" fontId="90" fillId="31" borderId="17" xfId="0" applyFont="1" applyFill="1" applyBorder="1" applyAlignment="1">
      <alignment horizontal="right" wrapText="1"/>
    </xf>
    <xf numFmtId="0" fontId="21" fillId="31" borderId="17" xfId="0" applyFont="1" applyFill="1" applyBorder="1" applyAlignment="1">
      <alignment horizontal="left" vertical="center" wrapText="1"/>
    </xf>
    <xf numFmtId="0" fontId="21" fillId="31" borderId="19" xfId="0" applyFont="1" applyFill="1" applyBorder="1" applyAlignment="1">
      <alignment wrapText="1"/>
    </xf>
    <xf numFmtId="0" fontId="21" fillId="31" borderId="33" xfId="0" applyFont="1" applyFill="1" applyBorder="1" applyAlignment="1">
      <alignment horizontal="center" wrapText="1"/>
    </xf>
    <xf numFmtId="0" fontId="21" fillId="0" borderId="17" xfId="0" applyFont="1" applyBorder="1" applyAlignment="1">
      <alignment wrapText="1"/>
    </xf>
    <xf numFmtId="3" fontId="21" fillId="0" borderId="17" xfId="0" applyNumberFormat="1" applyFont="1" applyBorder="1" applyAlignment="1">
      <alignment wrapText="1"/>
    </xf>
    <xf numFmtId="0" fontId="141" fillId="0" borderId="0" xfId="0" applyFont="1"/>
    <xf numFmtId="0" fontId="90" fillId="31" borderId="17" xfId="0" applyFont="1" applyFill="1" applyBorder="1"/>
    <xf numFmtId="0" fontId="21" fillId="31" borderId="22" xfId="0" applyFont="1" applyFill="1" applyBorder="1" applyAlignment="1">
      <alignment horizontal="center" wrapText="1"/>
    </xf>
    <xf numFmtId="4" fontId="90" fillId="0" borderId="17" xfId="0" applyNumberFormat="1" applyFont="1" applyBorder="1"/>
    <xf numFmtId="0" fontId="124" fillId="31" borderId="17" xfId="0" applyFont="1" applyFill="1" applyBorder="1" applyAlignment="1">
      <alignment horizontal="justify" vertical="center"/>
    </xf>
    <xf numFmtId="3" fontId="144" fillId="0" borderId="17" xfId="0" applyNumberFormat="1" applyFont="1" applyBorder="1" applyAlignment="1">
      <alignment horizontal="center" vertical="center" wrapText="1"/>
    </xf>
    <xf numFmtId="178" fontId="90" fillId="0" borderId="17" xfId="0" applyNumberFormat="1" applyFont="1" applyBorder="1"/>
    <xf numFmtId="223" fontId="22" fillId="0" borderId="17" xfId="0" applyNumberFormat="1" applyFont="1" applyBorder="1" applyAlignment="1">
      <alignment horizontal="center" vertical="center" wrapText="1"/>
    </xf>
    <xf numFmtId="223" fontId="22" fillId="0" borderId="17" xfId="0" applyNumberFormat="1" applyFont="1" applyBorder="1" applyAlignment="1">
      <alignment horizontal="right" vertical="center" wrapText="1"/>
    </xf>
    <xf numFmtId="223" fontId="21" fillId="0" borderId="17" xfId="0" applyNumberFormat="1" applyFont="1" applyBorder="1" applyAlignment="1">
      <alignment horizontal="right" vertical="center" wrapText="1"/>
    </xf>
    <xf numFmtId="223" fontId="21" fillId="31" borderId="17" xfId="0" applyNumberFormat="1" applyFont="1" applyFill="1" applyBorder="1" applyAlignment="1">
      <alignment horizontal="right" vertical="center" wrapText="1"/>
    </xf>
    <xf numFmtId="223" fontId="21" fillId="0" borderId="0" xfId="0" applyNumberFormat="1" applyFont="1" applyAlignment="1">
      <alignment horizontal="right"/>
    </xf>
    <xf numFmtId="0" fontId="141" fillId="31" borderId="0" xfId="0" applyFont="1" applyFill="1"/>
    <xf numFmtId="0" fontId="139" fillId="31" borderId="17" xfId="0" applyFont="1" applyFill="1" applyBorder="1" applyAlignment="1">
      <alignment wrapText="1"/>
    </xf>
    <xf numFmtId="3" fontId="139" fillId="31" borderId="17" xfId="0" applyNumberFormat="1" applyFont="1" applyFill="1" applyBorder="1" applyAlignment="1">
      <alignment wrapText="1"/>
    </xf>
    <xf numFmtId="0" fontId="140" fillId="31" borderId="17" xfId="0" applyFont="1" applyFill="1" applyBorder="1" applyAlignment="1">
      <alignment horizontal="center" wrapText="1"/>
    </xf>
    <xf numFmtId="0" fontId="139" fillId="31" borderId="17" xfId="0" applyFont="1" applyFill="1" applyBorder="1" applyAlignment="1">
      <alignment horizontal="center" vertical="center" wrapText="1"/>
    </xf>
    <xf numFmtId="0" fontId="139" fillId="31" borderId="17" xfId="0" applyFont="1" applyFill="1" applyBorder="1" applyAlignment="1">
      <alignment horizontal="center" vertical="center"/>
    </xf>
    <xf numFmtId="4" fontId="139" fillId="31" borderId="17" xfId="0" applyNumberFormat="1" applyFont="1" applyFill="1" applyBorder="1" applyAlignment="1">
      <alignment horizontal="right" vertical="center"/>
    </xf>
    <xf numFmtId="0" fontId="142" fillId="31" borderId="0" xfId="0" applyFont="1" applyFill="1"/>
    <xf numFmtId="4" fontId="142" fillId="31" borderId="17" xfId="0" applyNumberFormat="1" applyFont="1" applyFill="1" applyBorder="1" applyAlignment="1">
      <alignment horizontal="right" vertical="center" wrapText="1"/>
    </xf>
    <xf numFmtId="223" fontId="142" fillId="31" borderId="17" xfId="0" applyNumberFormat="1" applyFont="1" applyFill="1" applyBorder="1" applyAlignment="1">
      <alignment horizontal="right" vertical="center" wrapText="1"/>
    </xf>
    <xf numFmtId="0" fontId="142" fillId="31" borderId="17" xfId="0" applyFont="1" applyFill="1" applyBorder="1" applyAlignment="1">
      <alignment wrapText="1"/>
    </xf>
    <xf numFmtId="3" fontId="130" fillId="0" borderId="7" xfId="0" applyNumberFormat="1" applyFont="1" applyBorder="1" applyAlignment="1">
      <alignment horizontal="center" vertical="center" wrapText="1"/>
    </xf>
    <xf numFmtId="0" fontId="26" fillId="0" borderId="17" xfId="0" applyFont="1" applyBorder="1" applyAlignment="1">
      <alignment horizontal="center" vertical="center"/>
    </xf>
    <xf numFmtId="0" fontId="0" fillId="0" borderId="17" xfId="0" applyBorder="1" applyAlignment="1">
      <alignment vertical="center"/>
    </xf>
    <xf numFmtId="0" fontId="26" fillId="31" borderId="17" xfId="0" applyFont="1" applyFill="1" applyBorder="1" applyAlignment="1">
      <alignment horizontal="center" vertical="center"/>
    </xf>
    <xf numFmtId="0" fontId="21" fillId="36" borderId="17" xfId="0" applyFont="1" applyFill="1" applyBorder="1" applyAlignment="1">
      <alignment horizontal="center" vertical="center"/>
    </xf>
    <xf numFmtId="0" fontId="0" fillId="36" borderId="17" xfId="0" applyFill="1" applyBorder="1" applyAlignment="1">
      <alignment vertical="center"/>
    </xf>
    <xf numFmtId="0" fontId="23" fillId="36" borderId="17" xfId="0" applyFont="1" applyFill="1" applyBorder="1" applyAlignment="1">
      <alignment horizontal="justify" vertical="center"/>
    </xf>
    <xf numFmtId="0" fontId="90" fillId="36" borderId="17" xfId="0" applyFont="1" applyFill="1" applyBorder="1" applyAlignment="1">
      <alignment horizontal="justify" vertical="center"/>
    </xf>
    <xf numFmtId="0" fontId="90" fillId="36" borderId="17" xfId="0" applyFont="1" applyFill="1" applyBorder="1" applyAlignment="1">
      <alignment horizontal="center" vertical="center" wrapText="1"/>
    </xf>
    <xf numFmtId="0" fontId="0" fillId="36" borderId="17" xfId="0" applyFill="1" applyBorder="1" applyAlignment="1">
      <alignment horizontal="center" vertical="center"/>
    </xf>
    <xf numFmtId="0" fontId="26" fillId="36" borderId="17" xfId="0" applyFont="1" applyFill="1" applyBorder="1" applyAlignment="1">
      <alignment horizontal="center" vertical="center"/>
    </xf>
    <xf numFmtId="3" fontId="130" fillId="36" borderId="26" xfId="0" applyNumberFormat="1" applyFont="1" applyFill="1" applyBorder="1" applyAlignment="1">
      <alignment horizontal="center" vertical="center" wrapText="1"/>
    </xf>
    <xf numFmtId="0" fontId="139" fillId="36" borderId="17" xfId="0" applyFont="1" applyFill="1" applyBorder="1" applyAlignment="1">
      <alignment horizontal="center" vertical="center" wrapText="1"/>
    </xf>
    <xf numFmtId="0" fontId="2" fillId="36" borderId="17" xfId="0" applyFont="1" applyFill="1" applyBorder="1" applyAlignment="1">
      <alignment horizontal="center" vertical="center" wrapText="1"/>
    </xf>
    <xf numFmtId="3" fontId="130" fillId="36" borderId="22" xfId="0" applyNumberFormat="1" applyFont="1" applyFill="1" applyBorder="1" applyAlignment="1">
      <alignment horizontal="center" vertical="center" wrapText="1"/>
    </xf>
    <xf numFmtId="0" fontId="90" fillId="36" borderId="22" xfId="0" applyFont="1" applyFill="1" applyBorder="1" applyAlignment="1">
      <alignment horizontal="center" vertical="center" wrapText="1"/>
    </xf>
    <xf numFmtId="3" fontId="130" fillId="36" borderId="17" xfId="0" applyNumberFormat="1" applyFont="1" applyFill="1" applyBorder="1" applyAlignment="1">
      <alignment horizontal="center" vertical="center" wrapText="1"/>
    </xf>
    <xf numFmtId="3" fontId="144" fillId="36" borderId="17" xfId="0" applyNumberFormat="1" applyFont="1" applyFill="1" applyBorder="1" applyAlignment="1">
      <alignment horizontal="center" vertical="center" wrapText="1"/>
    </xf>
    <xf numFmtId="0" fontId="90" fillId="31" borderId="22" xfId="0" applyFont="1" applyFill="1" applyBorder="1" applyAlignment="1">
      <alignment horizontal="center" vertical="center" wrapText="1"/>
    </xf>
    <xf numFmtId="0" fontId="25" fillId="36" borderId="17" xfId="0" applyFont="1" applyFill="1" applyBorder="1" applyAlignment="1">
      <alignment horizontal="center" vertical="center"/>
    </xf>
    <xf numFmtId="0" fontId="23" fillId="36" borderId="17" xfId="0" applyFont="1" applyFill="1" applyBorder="1" applyAlignment="1">
      <alignment horizontal="center" vertical="center" wrapText="1"/>
    </xf>
    <xf numFmtId="3" fontId="131" fillId="36" borderId="17" xfId="0" applyNumberFormat="1" applyFont="1" applyFill="1" applyBorder="1" applyAlignment="1">
      <alignment horizontal="center" vertical="center" wrapText="1"/>
    </xf>
    <xf numFmtId="3" fontId="130" fillId="36" borderId="26" xfId="0" applyNumberFormat="1" applyFont="1" applyFill="1" applyBorder="1" applyAlignment="1">
      <alignment vertical="center" wrapText="1"/>
    </xf>
    <xf numFmtId="0" fontId="90" fillId="36" borderId="0" xfId="0" applyFont="1" applyFill="1" applyAlignment="1">
      <alignment horizontal="center" vertical="center" wrapText="1"/>
    </xf>
    <xf numFmtId="0" fontId="21" fillId="36" borderId="17" xfId="0" applyFont="1" applyFill="1" applyBorder="1" applyAlignment="1">
      <alignment horizontal="center" vertical="center" wrapText="1"/>
    </xf>
    <xf numFmtId="3" fontId="130" fillId="36" borderId="31" xfId="0" applyNumberFormat="1" applyFont="1" applyFill="1" applyBorder="1" applyAlignment="1">
      <alignment horizontal="center" vertical="center" wrapText="1"/>
    </xf>
    <xf numFmtId="0" fontId="139" fillId="37" borderId="17" xfId="0" applyFont="1" applyFill="1" applyBorder="1" applyAlignment="1">
      <alignment horizontal="justify" vertical="center"/>
    </xf>
    <xf numFmtId="0" fontId="139" fillId="37" borderId="17" xfId="0" applyFont="1" applyFill="1" applyBorder="1" applyAlignment="1">
      <alignment horizontal="center" vertical="center"/>
    </xf>
    <xf numFmtId="0" fontId="142" fillId="37" borderId="17" xfId="0" applyFont="1" applyFill="1" applyBorder="1" applyAlignment="1">
      <alignment horizontal="center" vertical="center"/>
    </xf>
    <xf numFmtId="0" fontId="139" fillId="37" borderId="17" xfId="0" applyFont="1" applyFill="1" applyBorder="1" applyAlignment="1">
      <alignment vertical="center" wrapText="1"/>
    </xf>
    <xf numFmtId="0" fontId="139" fillId="37" borderId="17" xfId="0" applyFont="1" applyFill="1" applyBorder="1" applyAlignment="1">
      <alignment horizontal="center" vertical="center" wrapText="1"/>
    </xf>
    <xf numFmtId="0" fontId="142" fillId="31" borderId="17" xfId="0" applyFont="1" applyFill="1" applyBorder="1" applyAlignment="1">
      <alignment vertical="center"/>
    </xf>
    <xf numFmtId="0" fontId="2" fillId="0" borderId="0" xfId="0" applyFont="1" applyAlignment="1">
      <alignment vertical="center"/>
    </xf>
    <xf numFmtId="0" fontId="90" fillId="0" borderId="17" xfId="0" applyFont="1" applyBorder="1" applyAlignment="1">
      <alignment vertical="center"/>
    </xf>
    <xf numFmtId="0" fontId="0" fillId="36" borderId="0" xfId="0" applyFill="1" applyAlignment="1">
      <alignment vertical="center"/>
    </xf>
    <xf numFmtId="0" fontId="90" fillId="36" borderId="17" xfId="0" applyFont="1" applyFill="1" applyBorder="1" applyAlignment="1">
      <alignment vertical="center" wrapText="1"/>
    </xf>
    <xf numFmtId="0" fontId="141" fillId="37" borderId="17" xfId="0" applyFont="1" applyFill="1" applyBorder="1" applyAlignment="1">
      <alignment vertical="center"/>
    </xf>
    <xf numFmtId="0" fontId="139" fillId="37" borderId="17" xfId="0" applyFont="1" applyFill="1" applyBorder="1" applyAlignment="1">
      <alignment vertical="center"/>
    </xf>
    <xf numFmtId="0" fontId="34" fillId="36" borderId="17" xfId="0" applyFont="1" applyFill="1" applyBorder="1" applyAlignment="1">
      <alignment vertical="center"/>
    </xf>
    <xf numFmtId="0" fontId="34" fillId="36" borderId="0" xfId="0" applyFont="1" applyFill="1" applyAlignment="1">
      <alignment vertical="center"/>
    </xf>
    <xf numFmtId="0" fontId="34" fillId="0" borderId="0" xfId="0" applyFont="1" applyAlignment="1">
      <alignment vertical="center"/>
    </xf>
    <xf numFmtId="37" fontId="141" fillId="37" borderId="17" xfId="0" applyNumberFormat="1" applyFont="1" applyFill="1" applyBorder="1" applyAlignment="1">
      <alignment vertical="center"/>
    </xf>
    <xf numFmtId="0" fontId="129" fillId="0" borderId="0" xfId="0" applyFont="1" applyAlignment="1">
      <alignment vertical="center"/>
    </xf>
    <xf numFmtId="0" fontId="142" fillId="36" borderId="17" xfId="0" applyFont="1" applyFill="1" applyBorder="1" applyAlignment="1">
      <alignment vertical="center"/>
    </xf>
    <xf numFmtId="0" fontId="142" fillId="36" borderId="17" xfId="0" applyFont="1" applyFill="1" applyBorder="1" applyAlignment="1">
      <alignment vertical="center" wrapText="1"/>
    </xf>
    <xf numFmtId="0" fontId="140" fillId="37" borderId="17" xfId="0" applyFont="1" applyFill="1" applyBorder="1" applyAlignment="1">
      <alignment horizontal="center" vertical="center"/>
    </xf>
    <xf numFmtId="0" fontId="142" fillId="31" borderId="17" xfId="0" applyFont="1" applyFill="1" applyBorder="1" applyAlignment="1">
      <alignment vertical="center" wrapText="1"/>
    </xf>
    <xf numFmtId="0" fontId="90" fillId="0" borderId="26" xfId="0" applyFont="1" applyBorder="1" applyAlignment="1">
      <alignment vertical="center"/>
    </xf>
    <xf numFmtId="0" fontId="90" fillId="0" borderId="26" xfId="0" applyFont="1" applyBorder="1" applyAlignment="1">
      <alignment horizontal="center" vertical="center"/>
    </xf>
    <xf numFmtId="3" fontId="130" fillId="0" borderId="26" xfId="0" applyNumberFormat="1" applyFont="1" applyBorder="1" applyAlignment="1">
      <alignment vertical="center" wrapText="1"/>
    </xf>
    <xf numFmtId="0" fontId="142" fillId="36" borderId="17" xfId="0" applyFont="1" applyFill="1" applyBorder="1" applyAlignment="1">
      <alignment horizontal="center" vertical="center"/>
    </xf>
    <xf numFmtId="0" fontId="139" fillId="36" borderId="17" xfId="0" applyFont="1" applyFill="1" applyBorder="1" applyAlignment="1">
      <alignment horizontal="justify" vertical="center"/>
    </xf>
    <xf numFmtId="0" fontId="141" fillId="36" borderId="17" xfId="0" applyFont="1" applyFill="1" applyBorder="1" applyAlignment="1">
      <alignment vertical="center"/>
    </xf>
    <xf numFmtId="0" fontId="145" fillId="36" borderId="17" xfId="0" applyFont="1" applyFill="1" applyBorder="1" applyAlignment="1">
      <alignment horizontal="center" vertical="center"/>
    </xf>
    <xf numFmtId="0" fontId="141" fillId="36" borderId="0" xfId="0" applyFont="1" applyFill="1" applyAlignment="1">
      <alignment vertical="center"/>
    </xf>
    <xf numFmtId="0" fontId="141" fillId="0" borderId="0" xfId="0" applyFont="1" applyAlignment="1">
      <alignment vertical="center"/>
    </xf>
    <xf numFmtId="0" fontId="142" fillId="31" borderId="17" xfId="0" applyFont="1" applyFill="1" applyBorder="1" applyAlignment="1">
      <alignment horizontal="justify" vertical="center"/>
    </xf>
    <xf numFmtId="0" fontId="142" fillId="31" borderId="17" xfId="0" applyFont="1" applyFill="1" applyBorder="1" applyAlignment="1">
      <alignment horizontal="center" vertical="center" wrapText="1"/>
    </xf>
    <xf numFmtId="0" fontId="142" fillId="31" borderId="17" xfId="0" applyFont="1" applyFill="1" applyBorder="1" applyAlignment="1">
      <alignment horizontal="center" wrapText="1"/>
    </xf>
    <xf numFmtId="3" fontId="142" fillId="31" borderId="17" xfId="0" applyNumberFormat="1" applyFont="1" applyFill="1" applyBorder="1" applyAlignment="1">
      <alignment wrapText="1"/>
    </xf>
    <xf numFmtId="4" fontId="142" fillId="31" borderId="0" xfId="0" applyNumberFormat="1" applyFont="1" applyFill="1"/>
    <xf numFmtId="222" fontId="90" fillId="0" borderId="17" xfId="0" applyNumberFormat="1" applyFont="1" applyBorder="1"/>
    <xf numFmtId="0" fontId="26" fillId="0" borderId="17" xfId="0" applyFont="1" applyBorder="1" applyAlignment="1">
      <alignment horizontal="justify" vertical="center"/>
    </xf>
    <xf numFmtId="0" fontId="26" fillId="0" borderId="17" xfId="0" applyFont="1" applyBorder="1" applyAlignment="1">
      <alignment horizontal="left" vertical="center" wrapText="1"/>
    </xf>
    <xf numFmtId="0" fontId="147" fillId="0" borderId="0" xfId="327" applyFont="1" applyAlignment="1">
      <alignment vertical="center"/>
    </xf>
    <xf numFmtId="0" fontId="146" fillId="0" borderId="0" xfId="327" applyFont="1" applyAlignment="1">
      <alignment horizontal="center" vertical="center"/>
    </xf>
    <xf numFmtId="0" fontId="146" fillId="0" borderId="0" xfId="327" applyFont="1" applyAlignment="1">
      <alignment vertical="center"/>
    </xf>
    <xf numFmtId="3" fontId="146" fillId="0" borderId="0" xfId="327" applyNumberFormat="1" applyFont="1" applyAlignment="1">
      <alignment vertical="center"/>
    </xf>
    <xf numFmtId="0" fontId="146" fillId="0" borderId="0" xfId="327" applyFont="1" applyAlignment="1">
      <alignment horizontal="center" vertical="center" wrapText="1"/>
    </xf>
    <xf numFmtId="0" fontId="146" fillId="0" borderId="0" xfId="327" applyFont="1" applyAlignment="1">
      <alignment vertical="center" wrapText="1"/>
    </xf>
    <xf numFmtId="0" fontId="147" fillId="0" borderId="0" xfId="327" applyFont="1" applyAlignment="1">
      <alignment vertical="center" wrapText="1"/>
    </xf>
    <xf numFmtId="3" fontId="147" fillId="0" borderId="17" xfId="0" applyNumberFormat="1" applyFont="1" applyBorder="1" applyAlignment="1">
      <alignment horizontal="center" vertical="center" wrapText="1"/>
    </xf>
    <xf numFmtId="3" fontId="146" fillId="0" borderId="0" xfId="327" applyNumberFormat="1" applyFont="1" applyAlignment="1">
      <alignment vertical="center" wrapText="1"/>
    </xf>
    <xf numFmtId="3" fontId="147" fillId="0" borderId="0" xfId="327" applyNumberFormat="1" applyFont="1" applyAlignment="1">
      <alignment vertical="center" wrapText="1"/>
    </xf>
    <xf numFmtId="0" fontId="147" fillId="0" borderId="0" xfId="327" applyFont="1" applyAlignment="1">
      <alignment horizontal="left" vertical="center"/>
    </xf>
    <xf numFmtId="0" fontId="148" fillId="0" borderId="0" xfId="327" applyFont="1" applyAlignment="1">
      <alignment vertical="center"/>
    </xf>
    <xf numFmtId="3" fontId="147" fillId="0" borderId="0" xfId="0" applyNumberFormat="1" applyFont="1" applyAlignment="1">
      <alignment horizontal="left" vertical="center" wrapText="1"/>
    </xf>
    <xf numFmtId="0" fontId="150" fillId="0" borderId="0" xfId="0" applyFont="1" applyAlignment="1">
      <alignment horizontal="center" vertical="center" wrapText="1"/>
    </xf>
    <xf numFmtId="0" fontId="148" fillId="0" borderId="0" xfId="327" applyFont="1" applyAlignment="1">
      <alignment horizontal="left" vertical="center" wrapText="1"/>
    </xf>
    <xf numFmtId="0" fontId="147" fillId="0" borderId="0" xfId="0" applyFont="1" applyAlignment="1">
      <alignment horizontal="center" vertical="center" wrapText="1"/>
    </xf>
    <xf numFmtId="0" fontId="148" fillId="0" borderId="0" xfId="327" applyFont="1" applyAlignment="1">
      <alignment vertical="center" wrapText="1"/>
    </xf>
    <xf numFmtId="0" fontId="151" fillId="0" borderId="0" xfId="327" applyFont="1" applyAlignment="1">
      <alignment vertical="center"/>
    </xf>
    <xf numFmtId="0" fontId="148" fillId="0" borderId="0" xfId="327" applyFont="1" applyAlignment="1">
      <alignment horizontal="center" vertical="center"/>
    </xf>
    <xf numFmtId="3" fontId="147" fillId="0" borderId="17" xfId="0" applyNumberFormat="1" applyFont="1" applyBorder="1" applyAlignment="1">
      <alignment horizontal="left" vertical="center" wrapText="1"/>
    </xf>
    <xf numFmtId="3" fontId="147" fillId="0" borderId="17" xfId="0" applyNumberFormat="1" applyFont="1" applyBorder="1" applyAlignment="1">
      <alignment horizontal="right" vertical="center" wrapText="1"/>
    </xf>
    <xf numFmtId="0" fontId="148" fillId="0" borderId="0" xfId="0" applyFont="1" applyAlignment="1">
      <alignment vertical="center"/>
    </xf>
    <xf numFmtId="0" fontId="8"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2" fontId="23" fillId="0" borderId="17" xfId="0" applyNumberFormat="1" applyFont="1" applyBorder="1" applyAlignment="1">
      <alignment horizontal="center" vertical="center" wrapText="1"/>
    </xf>
    <xf numFmtId="0" fontId="90" fillId="0" borderId="17" xfId="0" applyFont="1" applyBorder="1" applyAlignment="1">
      <alignment horizontal="right" vertical="center" wrapText="1"/>
    </xf>
    <xf numFmtId="0" fontId="90" fillId="0" borderId="17" xfId="0" applyFont="1" applyBorder="1" applyAlignment="1">
      <alignment horizontal="right"/>
    </xf>
    <xf numFmtId="0" fontId="124" fillId="0" borderId="17" xfId="0" applyFont="1" applyBorder="1" applyAlignment="1">
      <alignment vertical="center" wrapText="1"/>
    </xf>
    <xf numFmtId="0" fontId="21" fillId="0" borderId="17" xfId="0" applyFont="1" applyBorder="1" applyAlignment="1">
      <alignment vertical="center"/>
    </xf>
    <xf numFmtId="0" fontId="90" fillId="0" borderId="17" xfId="0" applyFont="1" applyBorder="1" applyAlignment="1">
      <alignment vertical="top" wrapText="1"/>
    </xf>
    <xf numFmtId="2" fontId="90" fillId="0" borderId="17" xfId="0" applyNumberFormat="1" applyFont="1" applyBorder="1" applyAlignment="1">
      <alignment wrapText="1"/>
    </xf>
    <xf numFmtId="2" fontId="90" fillId="0" borderId="17" xfId="0" applyNumberFormat="1" applyFont="1" applyBorder="1" applyAlignment="1">
      <alignment horizontal="center" wrapText="1"/>
    </xf>
    <xf numFmtId="0" fontId="125" fillId="0" borderId="17" xfId="0" applyFont="1" applyBorder="1" applyAlignment="1">
      <alignment vertical="center" wrapText="1"/>
    </xf>
    <xf numFmtId="0" fontId="21" fillId="0" borderId="17" xfId="0" applyFont="1" applyBorder="1" applyAlignment="1">
      <alignment horizontal="justify"/>
    </xf>
    <xf numFmtId="0" fontId="34" fillId="0" borderId="17" xfId="0" applyFont="1" applyBorder="1" applyAlignment="1">
      <alignment vertical="center"/>
    </xf>
    <xf numFmtId="0" fontId="23" fillId="0" borderId="17" xfId="0" applyFont="1" applyBorder="1" applyAlignment="1">
      <alignment vertical="center"/>
    </xf>
    <xf numFmtId="0" fontId="90" fillId="0" borderId="17" xfId="0" applyFont="1" applyBorder="1" applyAlignment="1">
      <alignment horizontal="left" vertical="center"/>
    </xf>
    <xf numFmtId="0" fontId="124" fillId="0" borderId="17" xfId="0" applyFont="1" applyBorder="1" applyAlignment="1">
      <alignment horizontal="center" vertical="center" wrapText="1"/>
    </xf>
    <xf numFmtId="0" fontId="129" fillId="0" borderId="17" xfId="0" applyFont="1" applyBorder="1" applyAlignment="1">
      <alignment vertical="center"/>
    </xf>
    <xf numFmtId="0" fontId="128" fillId="0" borderId="17" xfId="0" applyFont="1" applyBorder="1" applyAlignment="1">
      <alignment horizontal="center" vertical="center"/>
    </xf>
    <xf numFmtId="0" fontId="124" fillId="0" borderId="1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128" fillId="0" borderId="17" xfId="0" applyFont="1" applyBorder="1" applyAlignment="1">
      <alignment horizontal="center" vertical="center" wrapText="1"/>
    </xf>
    <xf numFmtId="0" fontId="22" fillId="0" borderId="0" xfId="327" applyFont="1" applyAlignment="1">
      <alignment horizontal="center" vertical="center" wrapText="1"/>
    </xf>
    <xf numFmtId="0" fontId="146" fillId="0" borderId="17" xfId="327" applyFont="1" applyBorder="1" applyAlignment="1">
      <alignment vertical="center"/>
    </xf>
    <xf numFmtId="0" fontId="90" fillId="0" borderId="17" xfId="0" applyFont="1" applyBorder="1" applyAlignment="1">
      <alignment horizontal="center"/>
    </xf>
    <xf numFmtId="2" fontId="90" fillId="35" borderId="0" xfId="0" applyNumberFormat="1" applyFont="1" applyFill="1"/>
    <xf numFmtId="224" fontId="90" fillId="32" borderId="17" xfId="0" applyNumberFormat="1" applyFont="1" applyFill="1" applyBorder="1" applyAlignment="1">
      <alignment wrapText="1"/>
    </xf>
    <xf numFmtId="224" fontId="90" fillId="0" borderId="17" xfId="0" applyNumberFormat="1" applyFont="1" applyBorder="1" applyAlignment="1">
      <alignment wrapText="1"/>
    </xf>
    <xf numFmtId="224" fontId="21" fillId="32" borderId="17" xfId="0" applyNumberFormat="1" applyFont="1" applyFill="1" applyBorder="1" applyAlignment="1">
      <alignment wrapText="1"/>
    </xf>
    <xf numFmtId="0" fontId="147" fillId="33" borderId="0" xfId="327" applyFont="1" applyFill="1" applyAlignment="1">
      <alignment vertical="center"/>
    </xf>
    <xf numFmtId="0" fontId="148" fillId="33" borderId="0" xfId="327" applyFont="1" applyFill="1" applyAlignment="1">
      <alignment vertical="center"/>
    </xf>
    <xf numFmtId="3" fontId="147" fillId="33" borderId="17" xfId="0" applyNumberFormat="1" applyFont="1" applyFill="1" applyBorder="1" applyAlignment="1">
      <alignment horizontal="right" vertical="center" wrapText="1"/>
    </xf>
    <xf numFmtId="0" fontId="146" fillId="33" borderId="17" xfId="327" applyFont="1" applyFill="1" applyBorder="1" applyAlignment="1">
      <alignment vertical="center"/>
    </xf>
    <xf numFmtId="0" fontId="153" fillId="0" borderId="17" xfId="327" applyFont="1" applyBorder="1" applyAlignment="1">
      <alignment horizontal="center" vertical="center" wrapText="1"/>
    </xf>
    <xf numFmtId="0" fontId="154" fillId="0" borderId="17" xfId="327" applyFont="1" applyBorder="1" applyAlignment="1">
      <alignment horizontal="center" vertical="center" wrapText="1"/>
    </xf>
    <xf numFmtId="0" fontId="153" fillId="0" borderId="17" xfId="0" applyFont="1" applyBorder="1" applyAlignment="1">
      <alignment horizontal="center" vertical="center" wrapText="1"/>
    </xf>
    <xf numFmtId="0" fontId="153" fillId="0" borderId="17" xfId="327" applyFont="1" applyBorder="1" applyAlignment="1">
      <alignment vertical="center"/>
    </xf>
    <xf numFmtId="0" fontId="154" fillId="0" borderId="17" xfId="327" applyFont="1" applyBorder="1" applyAlignment="1">
      <alignment vertical="center" wrapText="1"/>
    </xf>
    <xf numFmtId="3" fontId="154" fillId="0" borderId="17" xfId="327" applyNumberFormat="1" applyFont="1" applyBorder="1" applyAlignment="1">
      <alignment vertical="center" wrapText="1"/>
    </xf>
    <xf numFmtId="3" fontId="154" fillId="33" borderId="17" xfId="327" applyNumberFormat="1" applyFont="1" applyFill="1" applyBorder="1" applyAlignment="1">
      <alignment vertical="center" wrapText="1"/>
    </xf>
    <xf numFmtId="0" fontId="154" fillId="0" borderId="17" xfId="0" applyFont="1" applyBorder="1" applyAlignment="1">
      <alignment horizontal="center" vertical="center"/>
    </xf>
    <xf numFmtId="0" fontId="154" fillId="0" borderId="17" xfId="0" applyFont="1" applyBorder="1" applyAlignment="1">
      <alignment horizontal="justify" vertical="center"/>
    </xf>
    <xf numFmtId="3" fontId="154" fillId="0" borderId="17" xfId="0" applyNumberFormat="1" applyFont="1" applyBorder="1" applyAlignment="1">
      <alignment horizontal="center" vertical="center" wrapText="1"/>
    </xf>
    <xf numFmtId="0" fontId="153" fillId="0" borderId="17" xfId="0" applyFont="1" applyBorder="1" applyAlignment="1">
      <alignment horizontal="left" vertical="center"/>
    </xf>
    <xf numFmtId="0" fontId="153" fillId="0" borderId="17" xfId="0" applyFont="1" applyBorder="1" applyAlignment="1">
      <alignment horizontal="justify" vertical="center"/>
    </xf>
    <xf numFmtId="3" fontId="153" fillId="0" borderId="17" xfId="327" applyNumberFormat="1" applyFont="1" applyBorder="1" applyAlignment="1">
      <alignment vertical="center" wrapText="1"/>
    </xf>
    <xf numFmtId="3" fontId="153" fillId="33" borderId="17" xfId="327" applyNumberFormat="1" applyFont="1" applyFill="1" applyBorder="1" applyAlignment="1">
      <alignment vertical="center" wrapText="1"/>
    </xf>
    <xf numFmtId="0" fontId="154" fillId="0" borderId="17" xfId="0" applyFont="1" applyBorder="1" applyAlignment="1">
      <alignment horizontal="center" vertical="center" wrapText="1"/>
    </xf>
    <xf numFmtId="0" fontId="154" fillId="0" borderId="17" xfId="327" applyFont="1" applyBorder="1" applyAlignment="1">
      <alignment horizontal="center" vertical="center"/>
    </xf>
    <xf numFmtId="0" fontId="154" fillId="0" borderId="17" xfId="0" applyFont="1" applyBorder="1" applyAlignment="1">
      <alignment horizontal="left" vertical="center" wrapText="1"/>
    </xf>
    <xf numFmtId="0" fontId="155" fillId="0" borderId="17" xfId="0" applyFont="1" applyBorder="1" applyAlignment="1">
      <alignment horizontal="center" vertical="center"/>
    </xf>
    <xf numFmtId="0" fontId="155" fillId="0" borderId="17" xfId="0" applyFont="1" applyBorder="1" applyAlignment="1">
      <alignment horizontal="justify" vertical="center"/>
    </xf>
    <xf numFmtId="0" fontId="155" fillId="0" borderId="17" xfId="327" applyFont="1" applyBorder="1" applyAlignment="1">
      <alignment horizontal="center" vertical="center"/>
    </xf>
    <xf numFmtId="3" fontId="155" fillId="0" borderId="17" xfId="327" applyNumberFormat="1" applyFont="1" applyBorder="1" applyAlignment="1">
      <alignment vertical="center" wrapText="1"/>
    </xf>
    <xf numFmtId="3" fontId="155" fillId="33" borderId="17" xfId="327" applyNumberFormat="1" applyFont="1" applyFill="1" applyBorder="1" applyAlignment="1">
      <alignment vertical="center" wrapText="1"/>
    </xf>
    <xf numFmtId="37" fontId="154" fillId="0" borderId="17" xfId="0" applyNumberFormat="1" applyFont="1" applyBorder="1" applyAlignment="1">
      <alignment vertical="center"/>
    </xf>
    <xf numFmtId="3" fontId="155" fillId="0" borderId="17" xfId="0" applyNumberFormat="1" applyFont="1" applyBorder="1" applyAlignment="1">
      <alignment horizontal="center" vertical="center" wrapText="1"/>
    </xf>
    <xf numFmtId="0" fontId="155" fillId="0" borderId="17" xfId="327" applyFont="1" applyBorder="1" applyAlignment="1">
      <alignment horizontal="center" vertical="center" wrapText="1"/>
    </xf>
    <xf numFmtId="0" fontId="153" fillId="0" borderId="17" xfId="0" applyFont="1" applyBorder="1" applyAlignment="1">
      <alignment vertical="center"/>
    </xf>
    <xf numFmtId="3" fontId="90" fillId="32" borderId="17" xfId="0" applyNumberFormat="1" applyFont="1" applyFill="1" applyBorder="1" applyAlignment="1">
      <alignment vertical="center" wrapText="1"/>
    </xf>
    <xf numFmtId="3" fontId="90" fillId="0" borderId="17" xfId="0" applyNumberFormat="1" applyFont="1" applyBorder="1" applyAlignment="1">
      <alignment vertical="center" wrapText="1"/>
    </xf>
    <xf numFmtId="0" fontId="22" fillId="0" borderId="22" xfId="0" applyFont="1" applyBorder="1" applyAlignment="1">
      <alignment horizontal="justify"/>
    </xf>
    <xf numFmtId="0" fontId="25" fillId="0" borderId="17" xfId="0" applyFont="1" applyBorder="1" applyAlignment="1">
      <alignment horizontal="center" vertical="center" wrapText="1"/>
    </xf>
    <xf numFmtId="0" fontId="156" fillId="0" borderId="0" xfId="0" applyFont="1"/>
    <xf numFmtId="0" fontId="25" fillId="0" borderId="17" xfId="0" applyFont="1" applyBorder="1" applyAlignment="1">
      <alignment horizontal="justify"/>
    </xf>
    <xf numFmtId="0" fontId="156" fillId="0" borderId="17" xfId="0" applyFont="1" applyBorder="1" applyAlignment="1">
      <alignment horizontal="center"/>
    </xf>
    <xf numFmtId="0" fontId="156" fillId="0" borderId="17" xfId="0" applyFont="1" applyBorder="1"/>
    <xf numFmtId="4" fontId="26" fillId="0" borderId="17" xfId="0" applyNumberFormat="1" applyFont="1" applyBorder="1"/>
    <xf numFmtId="0" fontId="26" fillId="0" borderId="17" xfId="0" applyFont="1" applyBorder="1" applyAlignment="1">
      <alignment wrapText="1"/>
    </xf>
    <xf numFmtId="0" fontId="26" fillId="0" borderId="17" xfId="0" applyFont="1" applyBorder="1" applyAlignment="1">
      <alignment horizontal="center" wrapText="1"/>
    </xf>
    <xf numFmtId="3" fontId="26" fillId="0" borderId="17" xfId="0" applyNumberFormat="1" applyFont="1" applyBorder="1" applyAlignment="1">
      <alignment wrapText="1"/>
    </xf>
    <xf numFmtId="0" fontId="26" fillId="0" borderId="17" xfId="327" applyFont="1" applyBorder="1" applyAlignment="1">
      <alignment vertical="center" wrapText="1"/>
    </xf>
    <xf numFmtId="0" fontId="25" fillId="0" borderId="7" xfId="0" applyFont="1" applyBorder="1" applyAlignment="1">
      <alignment horizontal="center" vertical="center" wrapText="1"/>
    </xf>
    <xf numFmtId="0" fontId="25" fillId="0" borderId="0" xfId="0" applyFont="1" applyAlignment="1">
      <alignment horizontal="justify"/>
    </xf>
    <xf numFmtId="0" fontId="156" fillId="0" borderId="0" xfId="0" applyFont="1" applyAlignment="1">
      <alignment horizontal="center"/>
    </xf>
    <xf numFmtId="0" fontId="156" fillId="31" borderId="0" xfId="0" applyFont="1" applyFill="1"/>
    <xf numFmtId="0" fontId="157" fillId="0" borderId="0" xfId="0" applyFont="1" applyAlignment="1">
      <alignment horizontal="left" vertical="center"/>
    </xf>
    <xf numFmtId="0" fontId="158" fillId="31" borderId="0" xfId="0" applyFont="1" applyFill="1"/>
    <xf numFmtId="0" fontId="25" fillId="0" borderId="17" xfId="0" applyFont="1" applyBorder="1" applyAlignment="1">
      <alignment horizontal="justify" vertical="center"/>
    </xf>
    <xf numFmtId="0" fontId="26" fillId="0" borderId="0" xfId="0" applyFont="1"/>
    <xf numFmtId="0" fontId="157" fillId="31" borderId="0" xfId="0" applyFont="1" applyFill="1" applyAlignment="1">
      <alignment horizontal="left" vertical="center"/>
    </xf>
    <xf numFmtId="0" fontId="26" fillId="0" borderId="0" xfId="0" applyFont="1" applyAlignment="1">
      <alignment horizontal="justify" vertical="center"/>
    </xf>
    <xf numFmtId="3" fontId="26" fillId="0" borderId="22" xfId="0" applyNumberFormat="1" applyFont="1" applyBorder="1" applyAlignment="1">
      <alignment wrapText="1"/>
    </xf>
    <xf numFmtId="0" fontId="25" fillId="0" borderId="17" xfId="0" applyFont="1" applyBorder="1" applyAlignment="1">
      <alignment horizontal="center" wrapText="1"/>
    </xf>
    <xf numFmtId="0" fontId="25" fillId="0" borderId="22" xfId="0" applyFont="1" applyBorder="1" applyAlignment="1">
      <alignment horizontal="center" vertical="center" wrapText="1"/>
    </xf>
    <xf numFmtId="0" fontId="26" fillId="0" borderId="0" xfId="0" applyFont="1" applyAlignment="1">
      <alignment horizontal="center" vertical="center"/>
    </xf>
    <xf numFmtId="0" fontId="26" fillId="0" borderId="22" xfId="0" applyFont="1" applyBorder="1" applyAlignment="1">
      <alignment horizontal="center" wrapText="1"/>
    </xf>
    <xf numFmtId="0" fontId="156" fillId="0" borderId="31" xfId="0" applyFont="1" applyBorder="1"/>
    <xf numFmtId="0" fontId="26" fillId="0" borderId="31" xfId="0" applyFont="1" applyBorder="1" applyAlignment="1">
      <alignment horizontal="center" vertical="center"/>
    </xf>
    <xf numFmtId="0" fontId="26" fillId="0" borderId="17" xfId="0" applyFont="1" applyBorder="1" applyAlignment="1">
      <alignment vertical="center" wrapText="1"/>
    </xf>
    <xf numFmtId="0" fontId="26" fillId="0" borderId="0" xfId="0" applyFont="1" applyAlignment="1">
      <alignment vertical="center" wrapText="1"/>
    </xf>
    <xf numFmtId="0" fontId="156" fillId="0" borderId="17" xfId="0" applyFont="1" applyBorder="1" applyAlignment="1">
      <alignment vertical="center"/>
    </xf>
    <xf numFmtId="0" fontId="156" fillId="0" borderId="0" xfId="0" applyFont="1" applyAlignment="1">
      <alignment vertical="center"/>
    </xf>
    <xf numFmtId="0" fontId="8" fillId="33" borderId="17" xfId="0" applyFont="1" applyFill="1" applyBorder="1" applyAlignment="1">
      <alignment horizontal="center" wrapText="1"/>
    </xf>
    <xf numFmtId="0" fontId="90" fillId="33" borderId="17" xfId="0" applyFont="1" applyFill="1" applyBorder="1" applyAlignment="1">
      <alignment wrapText="1"/>
    </xf>
    <xf numFmtId="0" fontId="90" fillId="33" borderId="17" xfId="0" applyFont="1" applyFill="1" applyBorder="1" applyAlignment="1">
      <alignment horizontal="center" vertical="center" wrapText="1"/>
    </xf>
    <xf numFmtId="224" fontId="90" fillId="33" borderId="17" xfId="0" applyNumberFormat="1" applyFont="1" applyFill="1" applyBorder="1" applyAlignment="1">
      <alignment wrapText="1"/>
    </xf>
    <xf numFmtId="0" fontId="2" fillId="33" borderId="0" xfId="0" applyFont="1" applyFill="1"/>
    <xf numFmtId="0" fontId="0" fillId="33" borderId="0" xfId="0" applyFill="1"/>
    <xf numFmtId="3" fontId="90" fillId="33" borderId="17" xfId="0" applyNumberFormat="1" applyFont="1" applyFill="1" applyBorder="1" applyAlignment="1">
      <alignment wrapText="1"/>
    </xf>
    <xf numFmtId="3" fontId="21" fillId="33" borderId="0" xfId="0" applyNumberFormat="1" applyFont="1" applyFill="1" applyAlignment="1">
      <alignment horizontal="right" vertical="center"/>
    </xf>
    <xf numFmtId="0" fontId="5" fillId="0" borderId="17" xfId="0" applyFont="1" applyBorder="1" applyAlignment="1">
      <alignment horizontal="center"/>
    </xf>
    <xf numFmtId="0" fontId="120" fillId="0" borderId="17" xfId="0" applyFont="1" applyBorder="1" applyAlignment="1">
      <alignment horizontal="center"/>
    </xf>
    <xf numFmtId="3" fontId="21" fillId="33" borderId="17" xfId="0" applyNumberFormat="1" applyFont="1" applyFill="1" applyBorder="1" applyAlignment="1">
      <alignment horizontal="right"/>
    </xf>
    <xf numFmtId="3" fontId="21" fillId="33" borderId="17" xfId="115" applyNumberFormat="1" applyFont="1" applyFill="1" applyBorder="1"/>
    <xf numFmtId="0" fontId="21" fillId="33" borderId="17" xfId="115" applyNumberFormat="1" applyFont="1" applyFill="1" applyBorder="1"/>
    <xf numFmtId="3" fontId="21" fillId="33" borderId="17" xfId="0" applyNumberFormat="1" applyFont="1" applyFill="1" applyBorder="1"/>
    <xf numFmtId="0" fontId="21" fillId="33" borderId="17" xfId="0" applyFont="1" applyFill="1" applyBorder="1"/>
    <xf numFmtId="177" fontId="21" fillId="33" borderId="17" xfId="115" applyNumberFormat="1" applyFont="1" applyFill="1" applyBorder="1" applyAlignment="1"/>
    <xf numFmtId="0" fontId="90" fillId="33" borderId="17" xfId="0" applyFont="1" applyFill="1" applyBorder="1" applyAlignment="1">
      <alignment horizontal="center" wrapText="1"/>
    </xf>
    <xf numFmtId="3" fontId="90" fillId="33" borderId="17" xfId="0" applyNumberFormat="1" applyFont="1" applyFill="1" applyBorder="1" applyAlignment="1">
      <alignment horizontal="right" wrapText="1"/>
    </xf>
    <xf numFmtId="0" fontId="24" fillId="0" borderId="0" xfId="0" applyFont="1"/>
    <xf numFmtId="0" fontId="160" fillId="0" borderId="0" xfId="0" applyFont="1" applyAlignment="1">
      <alignment horizontal="center"/>
    </xf>
    <xf numFmtId="0" fontId="160" fillId="0" borderId="17" xfId="0" applyFont="1" applyBorder="1" applyAlignment="1">
      <alignment horizontal="center"/>
    </xf>
    <xf numFmtId="0" fontId="24" fillId="33" borderId="0" xfId="0" applyFont="1" applyFill="1"/>
    <xf numFmtId="0" fontId="26" fillId="0" borderId="17" xfId="0" applyFont="1" applyBorder="1" applyAlignment="1">
      <alignment horizontal="right" vertical="center" wrapText="1"/>
    </xf>
    <xf numFmtId="220" fontId="90" fillId="0" borderId="17" xfId="0" applyNumberFormat="1" applyFont="1" applyBorder="1"/>
    <xf numFmtId="1" fontId="90" fillId="0" borderId="17" xfId="0" applyNumberFormat="1" applyFont="1" applyBorder="1"/>
    <xf numFmtId="0" fontId="34" fillId="0" borderId="17" xfId="0" applyFont="1" applyBorder="1"/>
    <xf numFmtId="0" fontId="34" fillId="0" borderId="0" xfId="0" applyFont="1"/>
    <xf numFmtId="0" fontId="8" fillId="33" borderId="0" xfId="0" applyFont="1" applyFill="1"/>
    <xf numFmtId="220" fontId="90" fillId="0" borderId="17" xfId="0" applyNumberFormat="1" applyFont="1" applyBorder="1" applyAlignment="1">
      <alignment horizontal="center" wrapText="1"/>
    </xf>
    <xf numFmtId="1" fontId="90" fillId="0" borderId="17" xfId="0" applyNumberFormat="1" applyFont="1" applyBorder="1" applyAlignment="1">
      <alignment horizontal="center" wrapText="1"/>
    </xf>
    <xf numFmtId="223" fontId="90" fillId="0" borderId="17" xfId="0" applyNumberFormat="1" applyFont="1" applyBorder="1" applyAlignment="1">
      <alignment horizontal="right" vertical="center" wrapText="1"/>
    </xf>
    <xf numFmtId="0" fontId="8" fillId="33" borderId="17" xfId="0" applyFont="1" applyFill="1" applyBorder="1"/>
    <xf numFmtId="0" fontId="1" fillId="33" borderId="17" xfId="0" applyFont="1" applyFill="1" applyBorder="1" applyAlignment="1">
      <alignment vertical="center"/>
    </xf>
    <xf numFmtId="0" fontId="2" fillId="33" borderId="17" xfId="0" applyFont="1" applyFill="1" applyBorder="1"/>
    <xf numFmtId="3" fontId="0" fillId="33" borderId="17" xfId="0" applyNumberFormat="1" applyFill="1" applyBorder="1"/>
    <xf numFmtId="0" fontId="21" fillId="33" borderId="17" xfId="0" applyFont="1" applyFill="1" applyBorder="1" applyAlignment="1">
      <alignment horizontal="center" vertical="center"/>
    </xf>
    <xf numFmtId="0" fontId="90" fillId="33" borderId="17" xfId="0" applyFont="1" applyFill="1" applyBorder="1" applyAlignment="1">
      <alignment horizontal="justify" vertical="center"/>
    </xf>
    <xf numFmtId="0" fontId="90" fillId="33" borderId="17" xfId="0" applyFont="1" applyFill="1" applyBorder="1" applyAlignment="1">
      <alignment horizontal="center" vertical="center"/>
    </xf>
    <xf numFmtId="0" fontId="2" fillId="33" borderId="17" xfId="0" applyFont="1" applyFill="1" applyBorder="1" applyAlignment="1">
      <alignment vertical="center"/>
    </xf>
    <xf numFmtId="0" fontId="90" fillId="33" borderId="17" xfId="0" applyFont="1" applyFill="1" applyBorder="1" applyAlignment="1">
      <alignment vertical="center"/>
    </xf>
    <xf numFmtId="0" fontId="142" fillId="33" borderId="17" xfId="0" applyFont="1" applyFill="1" applyBorder="1" applyAlignment="1">
      <alignment vertical="center"/>
    </xf>
    <xf numFmtId="0" fontId="0" fillId="33" borderId="17" xfId="0" applyFill="1" applyBorder="1" applyAlignment="1">
      <alignment horizontal="center" vertical="center"/>
    </xf>
    <xf numFmtId="0" fontId="0" fillId="33" borderId="0" xfId="0" applyFill="1" applyAlignment="1">
      <alignment vertical="center"/>
    </xf>
    <xf numFmtId="0" fontId="0" fillId="33" borderId="17" xfId="0" applyFill="1" applyBorder="1" applyAlignment="1">
      <alignment vertical="center"/>
    </xf>
    <xf numFmtId="3" fontId="130" fillId="33" borderId="17" xfId="0" applyNumberFormat="1" applyFont="1" applyFill="1" applyBorder="1" applyAlignment="1">
      <alignment horizontal="center" vertical="center" wrapText="1"/>
    </xf>
    <xf numFmtId="0" fontId="143" fillId="33" borderId="0" xfId="0" applyFont="1" applyFill="1" applyAlignment="1">
      <alignment horizontal="left" vertical="center"/>
    </xf>
    <xf numFmtId="0" fontId="141" fillId="33" borderId="0" xfId="0" applyFont="1" applyFill="1"/>
    <xf numFmtId="2" fontId="21" fillId="0" borderId="17" xfId="0" applyNumberFormat="1" applyFont="1" applyBorder="1" applyAlignment="1">
      <alignment horizontal="right" vertical="center" wrapText="1"/>
    </xf>
    <xf numFmtId="220" fontId="21" fillId="0" borderId="17" xfId="0" applyNumberFormat="1" applyFont="1" applyBorder="1" applyAlignment="1">
      <alignment horizontal="right" vertical="center" wrapText="1"/>
    </xf>
    <xf numFmtId="225" fontId="21" fillId="0" borderId="17" xfId="0" applyNumberFormat="1" applyFont="1" applyBorder="1" applyAlignment="1">
      <alignment horizontal="right" vertical="center" wrapText="1"/>
    </xf>
    <xf numFmtId="0" fontId="22" fillId="0" borderId="7" xfId="0" applyFont="1" applyBorder="1" applyAlignment="1">
      <alignment horizontal="left" vertical="center" wrapText="1"/>
    </xf>
    <xf numFmtId="0" fontId="22" fillId="0" borderId="17" xfId="0" applyFont="1" applyBorder="1" applyAlignment="1">
      <alignment horizontal="justify" vertical="center"/>
    </xf>
    <xf numFmtId="227" fontId="21" fillId="0" borderId="17" xfId="0" applyNumberFormat="1" applyFont="1" applyBorder="1" applyAlignment="1">
      <alignment horizontal="right" vertical="center" wrapText="1"/>
    </xf>
    <xf numFmtId="228" fontId="21" fillId="0" borderId="17" xfId="0" applyNumberFormat="1" applyFont="1" applyBorder="1" applyAlignment="1">
      <alignment horizontal="right" vertical="center" wrapText="1"/>
    </xf>
    <xf numFmtId="0" fontId="21" fillId="33" borderId="17" xfId="0" applyFont="1" applyFill="1" applyBorder="1" applyAlignment="1">
      <alignment vertical="center" wrapText="1"/>
    </xf>
    <xf numFmtId="0" fontId="21" fillId="33" borderId="17" xfId="0" applyFont="1" applyFill="1" applyBorder="1" applyAlignment="1">
      <alignment horizontal="center"/>
    </xf>
    <xf numFmtId="4" fontId="21" fillId="33" borderId="17" xfId="0" applyNumberFormat="1" applyFont="1" applyFill="1" applyBorder="1" applyAlignment="1">
      <alignment horizontal="right" vertical="center" wrapText="1"/>
    </xf>
    <xf numFmtId="223" fontId="21" fillId="33" borderId="17" xfId="0" applyNumberFormat="1" applyFont="1" applyFill="1" applyBorder="1" applyAlignment="1">
      <alignment horizontal="right" vertical="center" wrapText="1"/>
    </xf>
    <xf numFmtId="0" fontId="142" fillId="33" borderId="0" xfId="0" applyFont="1" applyFill="1"/>
    <xf numFmtId="0" fontId="21" fillId="33" borderId="17" xfId="0" applyFont="1" applyFill="1" applyBorder="1" applyAlignment="1">
      <alignment horizontal="center" wrapText="1"/>
    </xf>
    <xf numFmtId="0" fontId="21" fillId="33" borderId="17" xfId="0" applyFont="1" applyFill="1" applyBorder="1" applyAlignment="1">
      <alignment wrapText="1"/>
    </xf>
    <xf numFmtId="0" fontId="21" fillId="33" borderId="17" xfId="0" applyFont="1" applyFill="1" applyBorder="1" applyAlignment="1">
      <alignment horizontal="center" vertical="center" wrapText="1"/>
    </xf>
    <xf numFmtId="3" fontId="21" fillId="33" borderId="17" xfId="0" applyNumberFormat="1" applyFont="1" applyFill="1" applyBorder="1" applyAlignment="1">
      <alignment wrapText="1"/>
    </xf>
    <xf numFmtId="2" fontId="21" fillId="33" borderId="17" xfId="0" applyNumberFormat="1" applyFont="1" applyFill="1" applyBorder="1" applyAlignment="1">
      <alignment horizontal="right" vertical="center" wrapText="1"/>
    </xf>
    <xf numFmtId="0" fontId="21" fillId="33" borderId="0" xfId="0" applyFont="1" applyFill="1"/>
    <xf numFmtId="0" fontId="21" fillId="33" borderId="17" xfId="0" applyFont="1" applyFill="1" applyBorder="1" applyAlignment="1">
      <alignment horizontal="justify" vertical="center"/>
    </xf>
    <xf numFmtId="3" fontId="21" fillId="33" borderId="0" xfId="327" applyNumberFormat="1" applyFont="1" applyFill="1" applyAlignment="1">
      <alignment vertical="center" wrapText="1"/>
    </xf>
    <xf numFmtId="225" fontId="26" fillId="0" borderId="17" xfId="0" applyNumberFormat="1" applyFont="1" applyBorder="1"/>
    <xf numFmtId="3" fontId="26" fillId="0" borderId="17" xfId="0" applyNumberFormat="1" applyFont="1" applyBorder="1"/>
    <xf numFmtId="0" fontId="157" fillId="33" borderId="0" xfId="0" applyFont="1" applyFill="1" applyAlignment="1">
      <alignment horizontal="left" vertical="center"/>
    </xf>
    <xf numFmtId="0" fontId="156" fillId="33" borderId="17" xfId="0" applyFont="1" applyFill="1" applyBorder="1"/>
    <xf numFmtId="0" fontId="26" fillId="33" borderId="17" xfId="0" applyFont="1" applyFill="1" applyBorder="1" applyAlignment="1">
      <alignment vertical="center" wrapText="1"/>
    </xf>
    <xf numFmtId="0" fontId="26" fillId="33" borderId="17" xfId="0" applyFont="1" applyFill="1" applyBorder="1" applyAlignment="1">
      <alignment wrapText="1"/>
    </xf>
    <xf numFmtId="0" fontId="26" fillId="33" borderId="17" xfId="0" applyFont="1" applyFill="1" applyBorder="1" applyAlignment="1">
      <alignment horizontal="center" wrapText="1"/>
    </xf>
    <xf numFmtId="3" fontId="26" fillId="33" borderId="22" xfId="0" applyNumberFormat="1" applyFont="1" applyFill="1" applyBorder="1" applyAlignment="1">
      <alignment wrapText="1"/>
    </xf>
    <xf numFmtId="3" fontId="26" fillId="33" borderId="17" xfId="0" applyNumberFormat="1" applyFont="1" applyFill="1" applyBorder="1" applyAlignment="1">
      <alignment wrapText="1"/>
    </xf>
    <xf numFmtId="178" fontId="26" fillId="33" borderId="17" xfId="0" applyNumberFormat="1" applyFont="1" applyFill="1" applyBorder="1"/>
    <xf numFmtId="4" fontId="26" fillId="33" borderId="17" xfId="0" applyNumberFormat="1" applyFont="1" applyFill="1" applyBorder="1"/>
    <xf numFmtId="0" fontId="159" fillId="33" borderId="0" xfId="0" applyFont="1" applyFill="1"/>
    <xf numFmtId="0" fontId="25" fillId="33" borderId="17" xfId="0" applyFont="1" applyFill="1" applyBorder="1" applyAlignment="1">
      <alignment horizontal="center" vertical="center" wrapText="1"/>
    </xf>
    <xf numFmtId="224" fontId="26" fillId="33" borderId="17" xfId="0" applyNumberFormat="1" applyFont="1" applyFill="1" applyBorder="1"/>
    <xf numFmtId="226" fontId="26" fillId="33" borderId="17" xfId="0" applyNumberFormat="1" applyFont="1" applyFill="1" applyBorder="1"/>
    <xf numFmtId="225" fontId="26" fillId="33" borderId="17" xfId="0" applyNumberFormat="1" applyFont="1" applyFill="1" applyBorder="1"/>
    <xf numFmtId="0" fontId="26" fillId="33" borderId="17" xfId="0" applyFont="1" applyFill="1" applyBorder="1" applyAlignment="1">
      <alignment horizontal="center" vertical="center"/>
    </xf>
    <xf numFmtId="0" fontId="26" fillId="33" borderId="17" xfId="0" applyFont="1" applyFill="1" applyBorder="1" applyAlignment="1">
      <alignment horizontal="justify" vertical="center"/>
    </xf>
    <xf numFmtId="0" fontId="156" fillId="33" borderId="17" xfId="0" applyFont="1" applyFill="1" applyBorder="1" applyAlignment="1">
      <alignment horizontal="center"/>
    </xf>
    <xf numFmtId="0" fontId="158" fillId="33" borderId="0" xfId="0" applyFont="1" applyFill="1"/>
    <xf numFmtId="221" fontId="90" fillId="33" borderId="17" xfId="0" applyNumberFormat="1" applyFont="1" applyFill="1" applyBorder="1"/>
    <xf numFmtId="2" fontId="90" fillId="33" borderId="0" xfId="0" applyNumberFormat="1" applyFont="1" applyFill="1"/>
    <xf numFmtId="225" fontId="90" fillId="0" borderId="17" xfId="0" applyNumberFormat="1" applyFont="1" applyBorder="1"/>
    <xf numFmtId="226" fontId="90" fillId="0" borderId="17" xfId="0" applyNumberFormat="1" applyFont="1" applyBorder="1"/>
    <xf numFmtId="2" fontId="90" fillId="33" borderId="17" xfId="0" applyNumberFormat="1" applyFont="1" applyFill="1" applyBorder="1"/>
    <xf numFmtId="0" fontId="90" fillId="33" borderId="17" xfId="0" applyFont="1" applyFill="1" applyBorder="1"/>
    <xf numFmtId="178" fontId="90" fillId="33" borderId="17" xfId="0" applyNumberFormat="1" applyFont="1" applyFill="1" applyBorder="1"/>
    <xf numFmtId="4" fontId="90" fillId="33" borderId="17" xfId="0" applyNumberFormat="1" applyFont="1" applyFill="1" applyBorder="1"/>
    <xf numFmtId="220" fontId="90" fillId="33" borderId="17" xfId="0" applyNumberFormat="1" applyFont="1" applyFill="1" applyBorder="1" applyAlignment="1">
      <alignment horizontal="center" wrapText="1"/>
    </xf>
    <xf numFmtId="224" fontId="90" fillId="0" borderId="17" xfId="0" applyNumberFormat="1" applyFont="1" applyBorder="1"/>
    <xf numFmtId="226" fontId="90" fillId="33" borderId="17" xfId="0" applyNumberFormat="1" applyFont="1" applyFill="1" applyBorder="1"/>
    <xf numFmtId="225" fontId="90" fillId="33" borderId="17" xfId="0" applyNumberFormat="1" applyFont="1" applyFill="1" applyBorder="1"/>
    <xf numFmtId="177" fontId="160" fillId="33" borderId="0" xfId="114" applyNumberFormat="1" applyFont="1" applyFill="1" applyAlignment="1">
      <alignment vertical="center"/>
    </xf>
    <xf numFmtId="0" fontId="22" fillId="33" borderId="26" xfId="0" applyFont="1" applyFill="1" applyBorder="1" applyAlignment="1">
      <alignment horizontal="center" vertical="center" wrapText="1"/>
    </xf>
    <xf numFmtId="177" fontId="26" fillId="33" borderId="5" xfId="114" applyNumberFormat="1" applyFont="1" applyFill="1" applyBorder="1" applyAlignment="1">
      <alignment horizontal="center" vertical="center"/>
    </xf>
    <xf numFmtId="37" fontId="26" fillId="33" borderId="5" xfId="114" applyNumberFormat="1" applyFont="1" applyFill="1" applyBorder="1" applyAlignment="1">
      <alignment horizontal="right" vertical="center"/>
    </xf>
    <xf numFmtId="177" fontId="25" fillId="33" borderId="5" xfId="114" applyNumberFormat="1" applyFont="1" applyFill="1" applyBorder="1" applyAlignment="1">
      <alignment vertical="center"/>
    </xf>
    <xf numFmtId="177" fontId="26" fillId="33" borderId="28" xfId="114" applyNumberFormat="1" applyFont="1" applyFill="1" applyBorder="1" applyAlignment="1">
      <alignment horizontal="center" vertical="center"/>
    </xf>
    <xf numFmtId="0" fontId="26" fillId="33" borderId="0" xfId="0" applyFont="1" applyFill="1" applyAlignment="1">
      <alignment vertical="center"/>
    </xf>
    <xf numFmtId="0" fontId="24" fillId="33" borderId="0" xfId="0" applyFont="1" applyFill="1" applyAlignment="1">
      <alignment vertical="center"/>
    </xf>
    <xf numFmtId="37" fontId="25" fillId="0" borderId="5" xfId="114" applyNumberFormat="1" applyFont="1" applyBorder="1" applyAlignment="1">
      <alignment horizontal="right" vertical="center"/>
    </xf>
    <xf numFmtId="177" fontId="25" fillId="0" borderId="28" xfId="114" applyNumberFormat="1" applyFont="1" applyBorder="1" applyAlignment="1">
      <alignment horizontal="center" vertical="center"/>
    </xf>
    <xf numFmtId="177" fontId="25" fillId="33" borderId="5" xfId="114" applyNumberFormat="1" applyFont="1" applyFill="1" applyBorder="1" applyAlignment="1">
      <alignment horizontal="center" vertical="center"/>
    </xf>
    <xf numFmtId="0" fontId="140" fillId="33" borderId="17" xfId="0" applyFont="1" applyFill="1" applyBorder="1" applyAlignment="1">
      <alignment horizontal="center" wrapText="1"/>
    </xf>
    <xf numFmtId="0" fontId="90" fillId="33" borderId="26" xfId="0" applyFont="1" applyFill="1" applyBorder="1" applyAlignment="1">
      <alignment horizontal="center" vertical="center" wrapText="1"/>
    </xf>
    <xf numFmtId="3" fontId="90" fillId="33" borderId="31" xfId="0" applyNumberFormat="1" applyFont="1" applyFill="1" applyBorder="1" applyAlignment="1">
      <alignment vertical="center" wrapText="1"/>
    </xf>
    <xf numFmtId="0" fontId="0" fillId="33" borderId="0" xfId="0" applyFill="1" applyAlignment="1">
      <alignment wrapText="1"/>
    </xf>
    <xf numFmtId="0" fontId="90" fillId="33" borderId="7" xfId="0" applyFont="1" applyFill="1" applyBorder="1" applyAlignment="1">
      <alignment horizontal="center" vertical="center" wrapText="1"/>
    </xf>
    <xf numFmtId="0" fontId="0" fillId="33" borderId="0" xfId="0" applyFill="1" applyAlignment="1">
      <alignment horizontal="center" wrapText="1"/>
    </xf>
    <xf numFmtId="0" fontId="2" fillId="33" borderId="0" xfId="0" applyFont="1" applyFill="1" applyAlignment="1">
      <alignment horizontal="center" wrapText="1"/>
    </xf>
    <xf numFmtId="0" fontId="22" fillId="0" borderId="17" xfId="0" applyFont="1" applyBorder="1" applyAlignment="1">
      <alignment horizontal="center" vertical="center"/>
    </xf>
    <xf numFmtId="0" fontId="21" fillId="0" borderId="17" xfId="0" applyFont="1" applyBorder="1" applyAlignment="1">
      <alignment horizontal="right" vertical="center"/>
    </xf>
    <xf numFmtId="37" fontId="21" fillId="0" borderId="17" xfId="0" applyNumberFormat="1" applyFont="1" applyBorder="1" applyAlignment="1">
      <alignment vertical="center"/>
    </xf>
    <xf numFmtId="37" fontId="21" fillId="33" borderId="17" xfId="0" applyNumberFormat="1" applyFont="1" applyFill="1" applyBorder="1" applyAlignment="1">
      <alignment vertical="center"/>
    </xf>
    <xf numFmtId="37" fontId="22" fillId="0" borderId="17" xfId="0" applyNumberFormat="1" applyFont="1" applyBorder="1" applyAlignment="1">
      <alignment vertical="center"/>
    </xf>
    <xf numFmtId="37" fontId="21" fillId="0" borderId="17" xfId="0" applyNumberFormat="1" applyFont="1" applyBorder="1" applyAlignment="1">
      <alignment horizontal="center" vertical="center"/>
    </xf>
    <xf numFmtId="3" fontId="149" fillId="0" borderId="0" xfId="0" applyNumberFormat="1" applyFont="1" applyAlignment="1">
      <alignment horizontal="left" vertical="center" wrapText="1"/>
    </xf>
    <xf numFmtId="3" fontId="153" fillId="0" borderId="17" xfId="327" applyNumberFormat="1" applyFont="1" applyBorder="1" applyAlignment="1">
      <alignment horizontal="center" vertical="center" wrapText="1"/>
    </xf>
    <xf numFmtId="0" fontId="153" fillId="0" borderId="17" xfId="327" applyFont="1" applyBorder="1" applyAlignment="1">
      <alignment horizontal="center" vertical="center" wrapText="1"/>
    </xf>
    <xf numFmtId="3" fontId="146" fillId="0" borderId="22" xfId="0" applyNumberFormat="1" applyFont="1" applyBorder="1" applyAlignment="1">
      <alignment horizontal="left" vertical="center" wrapText="1"/>
    </xf>
    <xf numFmtId="3" fontId="146" fillId="0" borderId="16" xfId="0" applyNumberFormat="1" applyFont="1" applyBorder="1" applyAlignment="1">
      <alignment horizontal="left" vertical="center" wrapText="1"/>
    </xf>
    <xf numFmtId="0" fontId="153" fillId="33" borderId="17" xfId="327" applyFont="1" applyFill="1" applyBorder="1" applyAlignment="1">
      <alignment horizontal="center" vertical="center"/>
    </xf>
    <xf numFmtId="0" fontId="154" fillId="33" borderId="17" xfId="327" applyFont="1" applyFill="1" applyBorder="1" applyAlignment="1">
      <alignment horizontal="center" vertical="center"/>
    </xf>
    <xf numFmtId="0" fontId="154" fillId="0" borderId="26" xfId="0" applyFont="1" applyBorder="1" applyAlignment="1">
      <alignment horizontal="center" vertical="center"/>
    </xf>
    <xf numFmtId="0" fontId="154" fillId="0" borderId="27" xfId="0" applyFont="1" applyBorder="1" applyAlignment="1">
      <alignment horizontal="center" vertical="center"/>
    </xf>
    <xf numFmtId="0" fontId="154" fillId="0" borderId="7" xfId="0" applyFont="1" applyBorder="1" applyAlignment="1">
      <alignment horizontal="center" vertical="center"/>
    </xf>
    <xf numFmtId="0" fontId="154" fillId="0" borderId="17" xfId="0" applyFont="1" applyBorder="1" applyAlignment="1">
      <alignment horizontal="center" vertical="center"/>
    </xf>
    <xf numFmtId="0" fontId="146" fillId="0" borderId="0" xfId="327" applyFont="1" applyAlignment="1">
      <alignment horizontal="center" vertical="center" wrapText="1"/>
    </xf>
    <xf numFmtId="3" fontId="130" fillId="36" borderId="17" xfId="0" applyNumberFormat="1" applyFont="1" applyFill="1" applyBorder="1" applyAlignment="1">
      <alignment horizontal="center" vertical="center" wrapText="1"/>
    </xf>
    <xf numFmtId="0" fontId="90" fillId="36" borderId="26" xfId="0" applyFont="1" applyFill="1" applyBorder="1" applyAlignment="1">
      <alignment horizontal="center" vertical="center" wrapText="1"/>
    </xf>
    <xf numFmtId="0" fontId="90" fillId="36" borderId="7" xfId="0" applyFont="1" applyFill="1" applyBorder="1" applyAlignment="1">
      <alignment horizontal="center" vertical="center" wrapText="1"/>
    </xf>
    <xf numFmtId="3" fontId="130" fillId="36" borderId="26" xfId="0" applyNumberFormat="1" applyFont="1" applyFill="1" applyBorder="1" applyAlignment="1">
      <alignment horizontal="center" vertical="center" wrapText="1"/>
    </xf>
    <xf numFmtId="3" fontId="130" fillId="36" borderId="7" xfId="0" applyNumberFormat="1" applyFont="1" applyFill="1" applyBorder="1" applyAlignment="1">
      <alignment horizontal="center" vertical="center" wrapText="1"/>
    </xf>
    <xf numFmtId="0" fontId="2" fillId="36" borderId="17" xfId="0" applyFont="1" applyFill="1" applyBorder="1" applyAlignment="1">
      <alignment horizontal="center" vertical="center" wrapText="1"/>
    </xf>
    <xf numFmtId="0" fontId="0" fillId="36" borderId="17" xfId="0" applyFill="1" applyBorder="1" applyAlignment="1">
      <alignment horizontal="center" vertical="center" wrapText="1"/>
    </xf>
    <xf numFmtId="0" fontId="22" fillId="0" borderId="17" xfId="0" applyFont="1" applyBorder="1" applyAlignment="1">
      <alignment horizontal="center" vertical="center"/>
    </xf>
    <xf numFmtId="0" fontId="2" fillId="0" borderId="26" xfId="0" applyFont="1" applyBorder="1" applyAlignment="1">
      <alignment horizontal="center" vertical="center" wrapText="1"/>
    </xf>
    <xf numFmtId="0" fontId="0" fillId="0" borderId="27" xfId="0" applyBorder="1" applyAlignment="1">
      <alignment horizontal="center" vertical="center"/>
    </xf>
    <xf numFmtId="0" fontId="0" fillId="0" borderId="7" xfId="0" applyBorder="1" applyAlignment="1">
      <alignment horizontal="center" vertical="center"/>
    </xf>
    <xf numFmtId="3" fontId="130" fillId="0" borderId="17"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0" fillId="0" borderId="27" xfId="0" applyBorder="1" applyAlignment="1">
      <alignment horizontal="center" vertical="center" wrapText="1"/>
    </xf>
    <xf numFmtId="0" fontId="22" fillId="0" borderId="26" xfId="0" applyFont="1" applyBorder="1" applyAlignment="1">
      <alignment horizontal="center" vertical="center"/>
    </xf>
    <xf numFmtId="0" fontId="22" fillId="0" borderId="7" xfId="0" applyFont="1" applyBorder="1" applyAlignment="1">
      <alignment horizontal="center" vertical="center"/>
    </xf>
    <xf numFmtId="0" fontId="90" fillId="36" borderId="17" xfId="0" applyFont="1" applyFill="1" applyBorder="1" applyAlignment="1">
      <alignment horizontal="center" vertical="center" wrapText="1"/>
    </xf>
    <xf numFmtId="0" fontId="22" fillId="0" borderId="17" xfId="0" applyFont="1" applyBorder="1" applyAlignment="1">
      <alignment horizontal="center" vertical="center" wrapText="1"/>
    </xf>
    <xf numFmtId="0" fontId="23" fillId="0" borderId="0" xfId="0" applyFont="1" applyAlignment="1">
      <alignment horizontal="center" vertical="center"/>
    </xf>
    <xf numFmtId="0" fontId="2" fillId="33" borderId="8" xfId="0" applyFont="1" applyFill="1" applyBorder="1" applyAlignment="1">
      <alignment horizontal="center" vertical="center" wrapText="1"/>
    </xf>
    <xf numFmtId="0" fontId="0" fillId="33" borderId="8" xfId="0" applyFill="1" applyBorder="1" applyAlignment="1">
      <alignment horizontal="center" vertical="center" wrapText="1"/>
    </xf>
    <xf numFmtId="0" fontId="141" fillId="0" borderId="0" xfId="0" applyFont="1" applyAlignment="1">
      <alignment horizontal="center" vertical="center" wrapText="1"/>
    </xf>
    <xf numFmtId="0" fontId="90" fillId="0" borderId="0" xfId="0" applyFont="1" applyAlignment="1">
      <alignment horizontal="center"/>
    </xf>
    <xf numFmtId="0" fontId="90" fillId="0" borderId="26" xfId="0" applyFont="1" applyBorder="1" applyAlignment="1">
      <alignment horizontal="center" vertical="center" wrapText="1"/>
    </xf>
    <xf numFmtId="0" fontId="90" fillId="0" borderId="27" xfId="0" applyFont="1" applyBorder="1" applyAlignment="1">
      <alignment horizontal="center" vertical="center" wrapText="1"/>
    </xf>
    <xf numFmtId="0" fontId="90" fillId="0" borderId="7" xfId="0" applyFont="1" applyBorder="1" applyAlignment="1">
      <alignment horizontal="center" vertical="center" wrapText="1"/>
    </xf>
    <xf numFmtId="0" fontId="90" fillId="0" borderId="34" xfId="0" applyFont="1" applyBorder="1" applyAlignment="1">
      <alignment horizontal="center" vertical="center" wrapText="1"/>
    </xf>
    <xf numFmtId="0" fontId="90" fillId="0" borderId="35" xfId="0" applyFont="1" applyBorder="1" applyAlignment="1">
      <alignment horizontal="center" vertical="center" wrapText="1"/>
    </xf>
    <xf numFmtId="0" fontId="90" fillId="0" borderId="36" xfId="0" applyFont="1" applyBorder="1" applyAlignment="1">
      <alignment horizontal="center" vertical="center" wrapText="1"/>
    </xf>
    <xf numFmtId="0" fontId="90" fillId="0" borderId="37"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7" xfId="0" applyFont="1" applyBorder="1" applyAlignment="1">
      <alignment horizontal="center" vertical="center" wrapText="1"/>
    </xf>
  </cellXfs>
  <cellStyles count="644">
    <cellStyle name="          _x000d__x000a_shell=progman.exe_x000d__x000a_m" xfId="1"/>
    <cellStyle name="_x000d__x000a_JournalTemplate=C:\COMFO\CTALK\JOURSTD.TPL_x000d__x000a_LbStateAddress=3 3 0 251 1 89 2 311_x000d__x000a_LbStateJou" xfId="2"/>
    <cellStyle name="%" xfId="3"/>
    <cellStyle name="??" xfId="4"/>
    <cellStyle name="?? [0.00]_ Att. 1- Cover" xfId="5"/>
    <cellStyle name="?? [0]" xfId="6"/>
    <cellStyle name="?? [0] 2" xfId="7"/>
    <cellStyle name="?? [0] 3" xfId="8"/>
    <cellStyle name="?? [0] 4" xfId="9"/>
    <cellStyle name="?? [0] 5" xfId="10"/>
    <cellStyle name="?? [0] 6" xfId="11"/>
    <cellStyle name="?? [0] 7" xfId="12"/>
    <cellStyle name="?? 2" xfId="13"/>
    <cellStyle name="?? 3" xfId="14"/>
    <cellStyle name="?? 4" xfId="15"/>
    <cellStyle name="?? 5" xfId="16"/>
    <cellStyle name="?? 6" xfId="17"/>
    <cellStyle name="?? 7" xfId="18"/>
    <cellStyle name="???? [0.00]_PRODUCT DETAIL Q1" xfId="19"/>
    <cellStyle name="????_PRODUCT DETAIL Q1" xfId="20"/>
    <cellStyle name="???[0]_?? DI" xfId="21"/>
    <cellStyle name="???_?? DI" xfId="22"/>
    <cellStyle name="??[0]_BRE" xfId="23"/>
    <cellStyle name="??_ Att. 1- Cover" xfId="24"/>
    <cellStyle name="_Du toan CSDL QG of Sonnt" xfId="25"/>
    <cellStyle name="_Du toan CSDL QG of Sonnt_1.don gia xay PM lienketDW_V1.5_1050(1)" xfId="26"/>
    <cellStyle name="•W€_STDFOR" xfId="27"/>
    <cellStyle name="W_STDFOR" xfId="617"/>
    <cellStyle name="0,0_x000a__x000a_NA_x000a__x000a_" xfId="28"/>
    <cellStyle name="0,0_x000d__x000a_NA_x000d__x000a_" xfId="29"/>
    <cellStyle name="1" xfId="30"/>
    <cellStyle name="¹éºÐÀ²_±âÅ¸" xfId="31"/>
    <cellStyle name="2" xfId="32"/>
    <cellStyle name="20% - Accent1 2" xfId="33"/>
    <cellStyle name="20% - Accent2 2" xfId="34"/>
    <cellStyle name="20% - Accent3 2" xfId="35"/>
    <cellStyle name="20% - Accent4 2" xfId="36"/>
    <cellStyle name="20% - Accent5 2" xfId="37"/>
    <cellStyle name="20% - Accent6 2" xfId="38"/>
    <cellStyle name="20% - Nhấn1" xfId="39"/>
    <cellStyle name="20% - Nhấn2" xfId="40"/>
    <cellStyle name="20% - Nhấn3" xfId="41"/>
    <cellStyle name="20% - Nhấn4" xfId="42"/>
    <cellStyle name="20% - Nhấn5" xfId="43"/>
    <cellStyle name="20% - Nhấn6" xfId="44"/>
    <cellStyle name="3" xfId="45"/>
    <cellStyle name="4" xfId="46"/>
    <cellStyle name="40% - Accent1 2" xfId="47"/>
    <cellStyle name="40% - Accent2 2" xfId="48"/>
    <cellStyle name="40% - Accent3 2" xfId="49"/>
    <cellStyle name="40% - Accent4 2" xfId="50"/>
    <cellStyle name="40% - Accent5 2" xfId="51"/>
    <cellStyle name="40% - Accent6 2" xfId="52"/>
    <cellStyle name="40% - Nhấn1" xfId="53"/>
    <cellStyle name="40% - Nhấn2" xfId="54"/>
    <cellStyle name="40% - Nhấn3" xfId="55"/>
    <cellStyle name="40% - Nhấn4" xfId="56"/>
    <cellStyle name="40% - Nhấn5" xfId="57"/>
    <cellStyle name="40% - Nhấn6" xfId="58"/>
    <cellStyle name="52" xfId="59"/>
    <cellStyle name="6" xfId="60"/>
    <cellStyle name="6_1.don gia xay PM lienketDW_V1.5_1050(1)" xfId="61"/>
    <cellStyle name="6_Book1" xfId="62"/>
    <cellStyle name="6_Book1_1.don gia xay PM lienketDW_V1.5_1050(1)" xfId="63"/>
    <cellStyle name="6_Du_toan 09.9.2011 new" xfId="64"/>
    <cellStyle name="6_Du_toan 09.9.2011 new_1.don gia xay PM lienketDW_V1.5_1050(1)" xfId="65"/>
    <cellStyle name="6_DUTOANTHOAIHOACAPTINH" xfId="66"/>
    <cellStyle name="6_KHAITOANDUAN10.11.10" xfId="67"/>
    <cellStyle name="6_PHU LUC CHUAN - 26" xfId="68"/>
    <cellStyle name="60% - Accent1 2" xfId="69"/>
    <cellStyle name="60% - Accent2 2" xfId="70"/>
    <cellStyle name="60% - Accent3 2" xfId="71"/>
    <cellStyle name="60% - Accent4 2" xfId="72"/>
    <cellStyle name="60% - Accent5 2" xfId="73"/>
    <cellStyle name="60% - Accent6 2" xfId="74"/>
    <cellStyle name="60% - Nhấn1" xfId="75"/>
    <cellStyle name="60% - Nhấn2" xfId="76"/>
    <cellStyle name="60% - Nhấn3" xfId="77"/>
    <cellStyle name="60% - Nhấn4" xfId="78"/>
    <cellStyle name="60% - Nhấn5" xfId="79"/>
    <cellStyle name="60% - Nhấn6" xfId="80"/>
    <cellStyle name="a" xfId="81"/>
    <cellStyle name="Accent1 2" xfId="82"/>
    <cellStyle name="Accent2 2" xfId="83"/>
    <cellStyle name="Accent3 2" xfId="84"/>
    <cellStyle name="Accent4 2" xfId="85"/>
    <cellStyle name="Accent5 2" xfId="86"/>
    <cellStyle name="Accent6 2" xfId="87"/>
    <cellStyle name="ÅëÈ­ [0]_¿ì¹°Åë" xfId="88"/>
    <cellStyle name="AeE­ [0]_INQUIRY ¿µ¾÷AßAø " xfId="89"/>
    <cellStyle name="ÅëÈ­ [0]_Sheet1" xfId="90"/>
    <cellStyle name="ÅëÈ­_¿ì¹°Åë" xfId="91"/>
    <cellStyle name="AeE­_INQUIRY ¿µ¾÷AßAø " xfId="92"/>
    <cellStyle name="ÅëÈ­_Sheet1" xfId="93"/>
    <cellStyle name="ÄÞ¸¶ [0]_¿ì¹°Åë" xfId="94"/>
    <cellStyle name="AÞ¸¶ [0]_INQUIRY ¿?¾÷AßAø " xfId="95"/>
    <cellStyle name="ÄÞ¸¶ [0]_L601CPT" xfId="96"/>
    <cellStyle name="ÄÞ¸¶_¿ì¹°Åë" xfId="97"/>
    <cellStyle name="AÞ¸¶_INQUIRY ¿?¾÷AßAø " xfId="98"/>
    <cellStyle name="ÄÞ¸¶_L601CPT" xfId="99"/>
    <cellStyle name="Bad 2" xfId="100"/>
    <cellStyle name="C?AØ_¿?¾÷CoE² " xfId="101"/>
    <cellStyle name="Ç¥ÁØ_#2(M17)_1" xfId="102"/>
    <cellStyle name="C￥AØ_¿μ¾÷CoE² " xfId="103"/>
    <cellStyle name="Ç¥ÁØ_±³°¢¼ö·®" xfId="104"/>
    <cellStyle name="Calc Currency (0)" xfId="105"/>
    <cellStyle name="Calculation 2" xfId="106"/>
    <cellStyle name="category" xfId="107"/>
    <cellStyle name="CC1" xfId="108"/>
    <cellStyle name="CC2" xfId="109"/>
    <cellStyle name="chchuyen" xfId="110"/>
    <cellStyle name="Check Cell 2" xfId="111"/>
    <cellStyle name="chu" xfId="112"/>
    <cellStyle name="CHUONG" xfId="113"/>
    <cellStyle name="Comma" xfId="114" builtinId="3"/>
    <cellStyle name="Comma [0] 2" xfId="115"/>
    <cellStyle name="Comma [0] 3" xfId="116"/>
    <cellStyle name="Comma [0] 4" xfId="117"/>
    <cellStyle name="Comma [0] 5" xfId="118"/>
    <cellStyle name="Comma 10" xfId="119"/>
    <cellStyle name="Comma 11" xfId="120"/>
    <cellStyle name="Comma 12" xfId="121"/>
    <cellStyle name="Comma 13" xfId="122"/>
    <cellStyle name="Comma 14" xfId="123"/>
    <cellStyle name="Comma 15" xfId="124"/>
    <cellStyle name="Comma 16" xfId="125"/>
    <cellStyle name="Comma 16 2" xfId="126"/>
    <cellStyle name="Comma 17" xfId="127"/>
    <cellStyle name="Comma 18" xfId="128"/>
    <cellStyle name="Comma 19" xfId="129"/>
    <cellStyle name="Comma 2" xfId="130"/>
    <cellStyle name="Comma 2 10" xfId="131"/>
    <cellStyle name="Comma 2 11" xfId="132"/>
    <cellStyle name="Comma 2 12" xfId="133"/>
    <cellStyle name="Comma 2 13" xfId="134"/>
    <cellStyle name="Comma 2 2" xfId="135"/>
    <cellStyle name="Comma 2 2 2" xfId="136"/>
    <cellStyle name="Comma 2 2 3" xfId="137"/>
    <cellStyle name="Comma 2 3" xfId="138"/>
    <cellStyle name="Comma 2 3 2" xfId="139"/>
    <cellStyle name="Comma 2 4" xfId="140"/>
    <cellStyle name="Comma 2 4 2" xfId="141"/>
    <cellStyle name="Comma 2 5" xfId="142"/>
    <cellStyle name="Comma 2 5 2" xfId="143"/>
    <cellStyle name="Comma 2 6" xfId="144"/>
    <cellStyle name="Comma 2 6 2" xfId="145"/>
    <cellStyle name="Comma 2 6 3" xfId="146"/>
    <cellStyle name="Comma 2 7" xfId="147"/>
    <cellStyle name="Comma 2 7 2" xfId="148"/>
    <cellStyle name="Comma 2 8" xfId="149"/>
    <cellStyle name="Comma 2 8 2" xfId="150"/>
    <cellStyle name="Comma 2 9" xfId="151"/>
    <cellStyle name="Comma 2 9 2" xfId="152"/>
    <cellStyle name="Comma 20" xfId="153"/>
    <cellStyle name="Comma 21" xfId="154"/>
    <cellStyle name="Comma 22" xfId="155"/>
    <cellStyle name="Comma 23" xfId="156"/>
    <cellStyle name="Comma 24" xfId="157"/>
    <cellStyle name="Comma 25" xfId="158"/>
    <cellStyle name="Comma 26" xfId="159"/>
    <cellStyle name="Comma 27" xfId="160"/>
    <cellStyle name="Comma 28" xfId="161"/>
    <cellStyle name="Comma 29" xfId="162"/>
    <cellStyle name="Comma 3" xfId="163"/>
    <cellStyle name="Comma 3 2" xfId="164"/>
    <cellStyle name="Comma 3 3" xfId="165"/>
    <cellStyle name="Comma 3 3 2" xfId="166"/>
    <cellStyle name="Comma 3 4" xfId="167"/>
    <cellStyle name="Comma 3 5" xfId="168"/>
    <cellStyle name="Comma 3 6" xfId="169"/>
    <cellStyle name="Comma 3 7" xfId="170"/>
    <cellStyle name="Comma 30" xfId="171"/>
    <cellStyle name="Comma 31" xfId="172"/>
    <cellStyle name="Comma 32" xfId="173"/>
    <cellStyle name="Comma 4" xfId="174"/>
    <cellStyle name="Comma 4 2" xfId="175"/>
    <cellStyle name="Comma 4 3" xfId="176"/>
    <cellStyle name="Comma 4 4" xfId="177"/>
    <cellStyle name="Comma 5" xfId="178"/>
    <cellStyle name="Comma 5 2" xfId="179"/>
    <cellStyle name="Comma 5 2 2" xfId="180"/>
    <cellStyle name="Comma 5 2 3" xfId="181"/>
    <cellStyle name="Comma 5 3" xfId="182"/>
    <cellStyle name="Comma 5 4" xfId="183"/>
    <cellStyle name="Comma 5 5" xfId="184"/>
    <cellStyle name="Comma 6" xfId="185"/>
    <cellStyle name="Comma 6 2" xfId="186"/>
    <cellStyle name="Comma 6 2 2" xfId="187"/>
    <cellStyle name="Comma 6 2 3" xfId="188"/>
    <cellStyle name="Comma 6 3" xfId="189"/>
    <cellStyle name="Comma 7" xfId="190"/>
    <cellStyle name="Comma 7 2" xfId="191"/>
    <cellStyle name="Comma 8" xfId="192"/>
    <cellStyle name="Comma 8 2" xfId="193"/>
    <cellStyle name="Comma 9" xfId="194"/>
    <cellStyle name="comma zerodec" xfId="195"/>
    <cellStyle name="Comma0" xfId="196"/>
    <cellStyle name="Comma0 2" xfId="197"/>
    <cellStyle name="Comma0 3" xfId="198"/>
    <cellStyle name="Comma0 4" xfId="199"/>
    <cellStyle name="Comma0 5" xfId="200"/>
    <cellStyle name="Comma0 6" xfId="201"/>
    <cellStyle name="Comma0 7" xfId="202"/>
    <cellStyle name="CT1" xfId="203"/>
    <cellStyle name="CT2" xfId="204"/>
    <cellStyle name="CT4" xfId="205"/>
    <cellStyle name="CT5" xfId="206"/>
    <cellStyle name="ct7" xfId="207"/>
    <cellStyle name="ct8" xfId="208"/>
    <cellStyle name="cth1" xfId="209"/>
    <cellStyle name="Cthuc" xfId="210"/>
    <cellStyle name="Cthuc1" xfId="211"/>
    <cellStyle name="cuong" xfId="212"/>
    <cellStyle name="Currency0" xfId="213"/>
    <cellStyle name="Currency0 2" xfId="214"/>
    <cellStyle name="Currency0 3" xfId="215"/>
    <cellStyle name="Currency0 3 2" xfId="216"/>
    <cellStyle name="Currency0 4" xfId="217"/>
    <cellStyle name="Currency1" xfId="218"/>
    <cellStyle name="d" xfId="219"/>
    <cellStyle name="d%" xfId="220"/>
    <cellStyle name="d1" xfId="221"/>
    <cellStyle name="Date" xfId="222"/>
    <cellStyle name="Date 2" xfId="223"/>
    <cellStyle name="Date 3" xfId="224"/>
    <cellStyle name="Date 4" xfId="225"/>
    <cellStyle name="Date 5" xfId="226"/>
    <cellStyle name="Date 6" xfId="227"/>
    <cellStyle name="Date 7" xfId="228"/>
    <cellStyle name="Đầu ra" xfId="229"/>
    <cellStyle name="Đầu vào" xfId="230"/>
    <cellStyle name="Đề mục 1" xfId="231"/>
    <cellStyle name="Đề mục 2" xfId="232"/>
    <cellStyle name="Đề mục 3" xfId="233"/>
    <cellStyle name="Đề mục 4" xfId="234"/>
    <cellStyle name="Dezimal [0]_TRAHOURS" xfId="235"/>
    <cellStyle name="Dezimal_TRAHOURS" xfId="236"/>
    <cellStyle name="Dollar (zero dec)" xfId="237"/>
    <cellStyle name="e" xfId="238"/>
    <cellStyle name="Explanatory Text 2" xfId="239"/>
    <cellStyle name="f" xfId="240"/>
    <cellStyle name="Fixed" xfId="241"/>
    <cellStyle name="Fixed 2" xfId="242"/>
    <cellStyle name="Fixed 3" xfId="243"/>
    <cellStyle name="Fixed 4" xfId="244"/>
    <cellStyle name="Fixed 5" xfId="245"/>
    <cellStyle name="Fixed 6" xfId="246"/>
    <cellStyle name="Fixed 7" xfId="247"/>
    <cellStyle name="Ghi chú" xfId="248"/>
    <cellStyle name="Good 2" xfId="249"/>
    <cellStyle name="Grey" xfId="250"/>
    <cellStyle name="ha" xfId="251"/>
    <cellStyle name="hang" xfId="252"/>
    <cellStyle name="HEADER" xfId="253"/>
    <cellStyle name="Header1" xfId="254"/>
    <cellStyle name="Header2" xfId="255"/>
    <cellStyle name="Heading 1" xfId="256" builtinId="16" customBuiltin="1"/>
    <cellStyle name="Heading 1 10" xfId="257"/>
    <cellStyle name="Heading 1 11" xfId="258"/>
    <cellStyle name="Heading 1 2" xfId="259"/>
    <cellStyle name="Heading 1 3" xfId="260"/>
    <cellStyle name="Heading 1 4" xfId="261"/>
    <cellStyle name="Heading 1 5" xfId="262"/>
    <cellStyle name="Heading 1 6" xfId="263"/>
    <cellStyle name="Heading 1 7" xfId="264"/>
    <cellStyle name="Heading 1 8" xfId="265"/>
    <cellStyle name="Heading 1 9" xfId="266"/>
    <cellStyle name="Heading 2" xfId="267" builtinId="17" customBuiltin="1"/>
    <cellStyle name="Heading 2 10" xfId="268"/>
    <cellStyle name="Heading 2 11" xfId="269"/>
    <cellStyle name="Heading 2 2" xfId="270"/>
    <cellStyle name="Heading 2 3" xfId="271"/>
    <cellStyle name="Heading 2 4" xfId="272"/>
    <cellStyle name="Heading 2 5" xfId="273"/>
    <cellStyle name="Heading 2 6" xfId="274"/>
    <cellStyle name="Heading 2 7" xfId="275"/>
    <cellStyle name="Heading 2 8" xfId="276"/>
    <cellStyle name="Heading 2 9" xfId="277"/>
    <cellStyle name="Heading 3 2" xfId="278"/>
    <cellStyle name="Heading 4 2" xfId="279"/>
    <cellStyle name="Heading1" xfId="280"/>
    <cellStyle name="Heading2" xfId="281"/>
    <cellStyle name="headoption" xfId="282"/>
    <cellStyle name="Hyperlink 2" xfId="283"/>
    <cellStyle name="Hyperlink 2 2" xfId="284"/>
    <cellStyle name="Hyperlink 3" xfId="285"/>
    <cellStyle name="Hyperlink 4" xfId="286"/>
    <cellStyle name="Hyperlink 5" xfId="287"/>
    <cellStyle name="Hyperlink 6" xfId="288"/>
    <cellStyle name="Input [yellow]" xfId="289"/>
    <cellStyle name="Input 2" xfId="290"/>
    <cellStyle name="Kiểm tra Ô" xfId="291"/>
    <cellStyle name="Ledger 17 x 11 in" xfId="292"/>
    <cellStyle name="Ledger 17 x 11 in 2" xfId="293"/>
    <cellStyle name="Ledger 17 x 11 in 2 2" xfId="294"/>
    <cellStyle name="Ledger 17 x 11 in 3" xfId="295"/>
    <cellStyle name="Ledger 17 x 11 in 4" xfId="296"/>
    <cellStyle name="Ledger 17 x 11 in 5" xfId="297"/>
    <cellStyle name="Ledger 17 x 11 in 6" xfId="298"/>
    <cellStyle name="Ledger 17 x 11 in_LongAn_PortalSua" xfId="299"/>
    <cellStyle name="Line" xfId="300"/>
    <cellStyle name="Linked Cell 2" xfId="301"/>
    <cellStyle name="luc" xfId="302"/>
    <cellStyle name="luc2" xfId="303"/>
    <cellStyle name="Millares [0]_Well Timing" xfId="304"/>
    <cellStyle name="Millares_Well Timing" xfId="305"/>
    <cellStyle name="Model" xfId="306"/>
    <cellStyle name="moi" xfId="307"/>
    <cellStyle name="Moneda [0]_Well Timing" xfId="308"/>
    <cellStyle name="Moneda_Well Timing" xfId="309"/>
    <cellStyle name="Monétaire [0]_TARIFFS DB" xfId="310"/>
    <cellStyle name="Monétaire_TARIFFS DB" xfId="311"/>
    <cellStyle name="n" xfId="312"/>
    <cellStyle name="n1" xfId="313"/>
    <cellStyle name="Neutral 2" xfId="314"/>
    <cellStyle name="New Times Roman" xfId="315"/>
    <cellStyle name="Nhấn1" xfId="316"/>
    <cellStyle name="Nhấn2" xfId="317"/>
    <cellStyle name="Nhấn3" xfId="318"/>
    <cellStyle name="Nhấn4" xfId="319"/>
    <cellStyle name="Nhấn5" xfId="320"/>
    <cellStyle name="Nhấn6" xfId="321"/>
    <cellStyle name="No" xfId="322"/>
    <cellStyle name="no dec" xfId="323"/>
    <cellStyle name="ÑONVÒ" xfId="324"/>
    <cellStyle name="Normal" xfId="0" builtinId="0"/>
    <cellStyle name="Normal - Style1" xfId="325"/>
    <cellStyle name="Normal 10" xfId="326"/>
    <cellStyle name="Normal 10 2" xfId="327"/>
    <cellStyle name="Normal 10 2 2" xfId="643"/>
    <cellStyle name="Normal 10 3" xfId="328"/>
    <cellStyle name="Normal 10 4" xfId="329"/>
    <cellStyle name="Normal 11" xfId="330"/>
    <cellStyle name="Normal 11 2" xfId="331"/>
    <cellStyle name="Normal 11 2 2" xfId="332"/>
    <cellStyle name="Normal 11 2 3" xfId="333"/>
    <cellStyle name="Normal 11 3" xfId="334"/>
    <cellStyle name="Normal 11 4" xfId="335"/>
    <cellStyle name="Normal 12" xfId="336"/>
    <cellStyle name="Normal 12 2" xfId="337"/>
    <cellStyle name="Normal 12 3" xfId="338"/>
    <cellStyle name="Normal 13" xfId="339"/>
    <cellStyle name="Normal 13 2" xfId="340"/>
    <cellStyle name="Normal 13 3" xfId="341"/>
    <cellStyle name="Normal 14" xfId="342"/>
    <cellStyle name="Normal 14 2" xfId="343"/>
    <cellStyle name="Normal 14 3" xfId="344"/>
    <cellStyle name="Normal 15" xfId="345"/>
    <cellStyle name="Normal 15 2" xfId="346"/>
    <cellStyle name="Normal 16" xfId="347"/>
    <cellStyle name="Normal 16 2" xfId="348"/>
    <cellStyle name="Normal 16 2 2" xfId="349"/>
    <cellStyle name="Normal 16 3" xfId="350"/>
    <cellStyle name="Normal 17" xfId="351"/>
    <cellStyle name="Normal 17 2" xfId="352"/>
    <cellStyle name="Normal 18" xfId="353"/>
    <cellStyle name="Normal 18 2" xfId="354"/>
    <cellStyle name="Normal 19" xfId="355"/>
    <cellStyle name="Normal 19 2" xfId="356"/>
    <cellStyle name="Normal 2" xfId="357"/>
    <cellStyle name="Normal 2 10" xfId="358"/>
    <cellStyle name="Normal 2 11" xfId="359"/>
    <cellStyle name="Normal 2 12" xfId="360"/>
    <cellStyle name="Normal 2 13" xfId="361"/>
    <cellStyle name="Normal 2 14" xfId="362"/>
    <cellStyle name="Normal 2 15" xfId="363"/>
    <cellStyle name="Normal 2 16" xfId="364"/>
    <cellStyle name="Normal 2 17" xfId="365"/>
    <cellStyle name="Normal 2 18" xfId="366"/>
    <cellStyle name="Normal 2 19" xfId="367"/>
    <cellStyle name="Normal 2 2" xfId="368"/>
    <cellStyle name="Normal 2 2 2" xfId="369"/>
    <cellStyle name="Normal 2 2 2 2" xfId="370"/>
    <cellStyle name="Normal 2 2 2 3" xfId="371"/>
    <cellStyle name="Normal 2 2 2 4" xfId="372"/>
    <cellStyle name="Normal 2 2 3" xfId="373"/>
    <cellStyle name="Normal 2 2 3 2" xfId="374"/>
    <cellStyle name="Normal 2 2 4" xfId="375"/>
    <cellStyle name="Normal 2 2 5" xfId="376"/>
    <cellStyle name="Normal 2 2 6" xfId="377"/>
    <cellStyle name="Normal 2 2 7" xfId="378"/>
    <cellStyle name="Normal 2 3" xfId="379"/>
    <cellStyle name="Normal 2 3 2" xfId="380"/>
    <cellStyle name="Normal 2 3 2 2" xfId="381"/>
    <cellStyle name="Normal 2 3 3" xfId="382"/>
    <cellStyle name="Normal 2 3 4" xfId="383"/>
    <cellStyle name="Normal 2 4" xfId="384"/>
    <cellStyle name="Normal 2 4 2" xfId="385"/>
    <cellStyle name="Normal 2 4 3" xfId="386"/>
    <cellStyle name="Normal 2 5" xfId="387"/>
    <cellStyle name="Normal 2 5 2" xfId="388"/>
    <cellStyle name="Normal 2 6" xfId="389"/>
    <cellStyle name="Normal 2 6 2" xfId="390"/>
    <cellStyle name="Normal 2 7" xfId="391"/>
    <cellStyle name="Normal 2 8" xfId="392"/>
    <cellStyle name="Normal 2 9" xfId="393"/>
    <cellStyle name="Normal 20" xfId="394"/>
    <cellStyle name="Normal 20 2" xfId="395"/>
    <cellStyle name="Normal 21" xfId="396"/>
    <cellStyle name="Normal 21 2" xfId="397"/>
    <cellStyle name="Normal 22" xfId="398"/>
    <cellStyle name="Normal 22 2" xfId="399"/>
    <cellStyle name="Normal 23" xfId="400"/>
    <cellStyle name="Normal 23 2" xfId="401"/>
    <cellStyle name="Normal 24" xfId="402"/>
    <cellStyle name="Normal 24 2" xfId="403"/>
    <cellStyle name="Normal 25" xfId="404"/>
    <cellStyle name="Normal 26" xfId="405"/>
    <cellStyle name="Normal 27" xfId="406"/>
    <cellStyle name="Normal 28" xfId="407"/>
    <cellStyle name="Normal 29" xfId="408"/>
    <cellStyle name="Normal 3" xfId="409"/>
    <cellStyle name="Normal 3 10" xfId="410"/>
    <cellStyle name="Normal 3 11" xfId="411"/>
    <cellStyle name="Normal 3 2" xfId="412"/>
    <cellStyle name="Normal 3 2 2" xfId="413"/>
    <cellStyle name="Normal 3 2 3" xfId="414"/>
    <cellStyle name="Normal 3 3" xfId="415"/>
    <cellStyle name="Normal 3 3 2" xfId="416"/>
    <cellStyle name="Normal 3 4" xfId="417"/>
    <cellStyle name="Normal 3 5" xfId="418"/>
    <cellStyle name="Normal 3 5 2" xfId="419"/>
    <cellStyle name="Normal 3 6" xfId="420"/>
    <cellStyle name="Normal 3 6 2" xfId="421"/>
    <cellStyle name="Normal 3 7" xfId="422"/>
    <cellStyle name="Normal 3 8" xfId="423"/>
    <cellStyle name="Normal 3 9" xfId="424"/>
    <cellStyle name="Normal 30" xfId="425"/>
    <cellStyle name="Normal 31" xfId="426"/>
    <cellStyle name="Normal 32" xfId="427"/>
    <cellStyle name="Normal 33" xfId="428"/>
    <cellStyle name="Normal 34" xfId="429"/>
    <cellStyle name="Normal 35" xfId="430"/>
    <cellStyle name="Normal 36" xfId="431"/>
    <cellStyle name="Normal 37" xfId="432"/>
    <cellStyle name="Normal 38" xfId="433"/>
    <cellStyle name="Normal 39" xfId="434"/>
    <cellStyle name="Normal 4" xfId="435"/>
    <cellStyle name="Normal 4 2" xfId="436"/>
    <cellStyle name="Normal 4 2 2" xfId="437"/>
    <cellStyle name="Normal 4 2 3" xfId="438"/>
    <cellStyle name="Normal 4 3" xfId="439"/>
    <cellStyle name="Normal 4 4" xfId="440"/>
    <cellStyle name="Normal 40" xfId="441"/>
    <cellStyle name="Normal 41" xfId="442"/>
    <cellStyle name="Normal 42" xfId="443"/>
    <cellStyle name="Normal 43" xfId="444"/>
    <cellStyle name="Normal 44" xfId="445"/>
    <cellStyle name="Normal 45" xfId="446"/>
    <cellStyle name="Normal 46" xfId="447"/>
    <cellStyle name="Normal 47" xfId="448"/>
    <cellStyle name="Normal 48" xfId="449"/>
    <cellStyle name="Normal 49" xfId="450"/>
    <cellStyle name="Normal 5" xfId="451"/>
    <cellStyle name="Normal 5 2" xfId="452"/>
    <cellStyle name="Normal 5 2 2" xfId="453"/>
    <cellStyle name="Normal 5 2 3" xfId="454"/>
    <cellStyle name="Normal 5 3" xfId="455"/>
    <cellStyle name="Normal 5 4" xfId="456"/>
    <cellStyle name="Normal 50" xfId="457"/>
    <cellStyle name="Normal 51" xfId="458"/>
    <cellStyle name="Normal 52" xfId="459"/>
    <cellStyle name="Normal 53" xfId="460"/>
    <cellStyle name="Normal 54" xfId="461"/>
    <cellStyle name="Normal 55" xfId="462"/>
    <cellStyle name="Normal 56" xfId="463"/>
    <cellStyle name="Normal 57" xfId="464"/>
    <cellStyle name="Normal 58" xfId="465"/>
    <cellStyle name="Normal 59" xfId="466"/>
    <cellStyle name="Normal 6" xfId="467"/>
    <cellStyle name="Normal 6 2" xfId="468"/>
    <cellStyle name="Normal 6 2 2" xfId="469"/>
    <cellStyle name="Normal 6 3" xfId="470"/>
    <cellStyle name="Normal 60" xfId="471"/>
    <cellStyle name="Normal 61" xfId="472"/>
    <cellStyle name="Normal 62" xfId="473"/>
    <cellStyle name="Normal 7" xfId="474"/>
    <cellStyle name="Normal 7 2" xfId="475"/>
    <cellStyle name="Normal 7 2 2" xfId="476"/>
    <cellStyle name="Normal 7 3" xfId="477"/>
    <cellStyle name="Normal 7 4" xfId="478"/>
    <cellStyle name="Normal 7 5" xfId="479"/>
    <cellStyle name="Normal 8" xfId="480"/>
    <cellStyle name="Normal 8 2" xfId="481"/>
    <cellStyle name="Normal 8 2 2" xfId="482"/>
    <cellStyle name="Normal 8 2 3" xfId="483"/>
    <cellStyle name="Normal 8 3" xfId="484"/>
    <cellStyle name="Normal 8 4" xfId="485"/>
    <cellStyle name="Normal 9" xfId="486"/>
    <cellStyle name="Normal 9 2" xfId="487"/>
    <cellStyle name="Normal 9 3" xfId="488"/>
    <cellStyle name="Note 2" xfId="489"/>
    <cellStyle name="Ô Được nối kết" xfId="490"/>
    <cellStyle name="Œ…‹æØ‚è [0.00]_laroux" xfId="491"/>
    <cellStyle name="Œ…‹æØ‚è_laroux" xfId="492"/>
    <cellStyle name="oft Excel]_x000d__x000a_Comment=The open=/f lines load custom functions into the Paste Function list._x000d__x000a_Maximized=2_x000d__x000a_Basics=1_x000d__x000a_A" xfId="493"/>
    <cellStyle name="oft Excel]_x000d__x000a_Comment=The open=/f lines load custom functions into the Paste Function list._x000d__x000a_Maximized=3_x000d__x000a_Basics=1_x000d__x000a_A" xfId="494"/>
    <cellStyle name="omma [0]_Mktg Prog" xfId="495"/>
    <cellStyle name="Option" xfId="496"/>
    <cellStyle name="ormal_Sheet1_1" xfId="497"/>
    <cellStyle name="Output 2" xfId="498"/>
    <cellStyle name="Percent [2]" xfId="499"/>
    <cellStyle name="Percent 2" xfId="500"/>
    <cellStyle name="Percent 2 2" xfId="501"/>
    <cellStyle name="Percent 2 3" xfId="502"/>
    <cellStyle name="Regular Type" xfId="503"/>
    <cellStyle name="s]_x000d__x000a_spooler=yes_x000d__x000a_load=_x000d__x000a_Beep=yes_x000d__x000a_NullPort=None_x000d__x000a_BorderWidth=3_x000d__x000a_CursorBlinkRate=1200_x000d__x000a_DoubleClickSpeed=452_x000d__x000a_Programs=co" xfId="504"/>
    <cellStyle name="Siêu n?i kê?t_ÿÿÿÿÿ" xfId="505"/>
    <cellStyle name="Siêu nối kết_ÿÿÿÿÿ" xfId="506"/>
    <cellStyle name="Small Heading" xfId="507"/>
    <cellStyle name="sodangoai" xfId="508"/>
    <cellStyle name="Standard_Tabelle1" xfId="509"/>
    <cellStyle name="Style 1" xfId="510"/>
    <cellStyle name="Style 1 2" xfId="511"/>
    <cellStyle name="Style 1 3" xfId="512"/>
    <cellStyle name="Style 22" xfId="513"/>
    <cellStyle name="Style 23" xfId="514"/>
    <cellStyle name="Style 24" xfId="515"/>
    <cellStyle name="Style 25" xfId="516"/>
    <cellStyle name="Style 26" xfId="517"/>
    <cellStyle name="Style 27" xfId="518"/>
    <cellStyle name="style_1" xfId="519"/>
    <cellStyle name="subhead" xfId="520"/>
    <cellStyle name="T" xfId="521"/>
    <cellStyle name="T_10BDpnn" xfId="522"/>
    <cellStyle name="T_12Bieu_KEHOACH" xfId="523"/>
    <cellStyle name="T_BD00-05" xfId="524"/>
    <cellStyle name="T_Bieu QH" xfId="525"/>
    <cellStyle name="T_Bieu TH BTBo" xfId="526"/>
    <cellStyle name="T_BieuQH Tay Nguyen " xfId="527"/>
    <cellStyle name="T_BieuQH Tay Nguyen (co DakNong)" xfId="528"/>
    <cellStyle name="T_BieuQH TDMN" xfId="529"/>
    <cellStyle name="T_BieuTayNguyen" xfId="530"/>
    <cellStyle name="T_Book1" xfId="531"/>
    <cellStyle name="T_Book1_1" xfId="532"/>
    <cellStyle name="T_Book1_1_1.don gia xay PM lienketDW_V1.5_1050(1)" xfId="533"/>
    <cellStyle name="T_Book1_SOPHAUDIEN_CHITIEUQG" xfId="534"/>
    <cellStyle name="T_Book1_TX_CuaLo" xfId="535"/>
    <cellStyle name="T_Book1_TX_CuaLo_1.don gia xay PM lienketDW_V1.5_1050(1)" xfId="536"/>
    <cellStyle name="T_Canuoc 20.3.06" xfId="537"/>
    <cellStyle name="T_Canuoc an lua20.3.06" xfId="538"/>
    <cellStyle name="T_CC cac tinh DBBB 5-6-06" xfId="539"/>
    <cellStyle name="T_CC-21-03-06 IN" xfId="540"/>
    <cellStyle name="T_dat dothi cn" xfId="541"/>
    <cellStyle name="T_dat nong thon cn" xfId="542"/>
    <cellStyle name="T_DBBB" xfId="543"/>
    <cellStyle name="T_DBBB10-3" xfId="544"/>
    <cellStyle name="T_DBSCL nop" xfId="545"/>
    <cellStyle name="T_DMCT_CacTinh_BTB4-06" xfId="546"/>
    <cellStyle name="T_DongNambo" xfId="547"/>
    <cellStyle name="T_Dutoan(09.06)" xfId="548"/>
    <cellStyle name="T_g?i ??a ph??ng in 2.3.06" xfId="549"/>
    <cellStyle name="T_gủi địa phương in 2.3.06" xfId="550"/>
    <cellStyle name="T_Luong MNTD" xfId="551"/>
    <cellStyle name="T_Luong MNTD_1.don gia xay PM lienketDW_V1.5_1050(1)" xfId="552"/>
    <cellStyle name="T_Lương t4,5" xfId="553"/>
    <cellStyle name="T_Lương t4,5_1.don gia xay PM lienketDW_V1.5_1050(1)" xfId="554"/>
    <cellStyle name="T_nn " xfId="555"/>
    <cellStyle name="T_SO KE TOAN 2005 + Chi tiet" xfId="556"/>
    <cellStyle name="T_SO KE TOAN 2005 + Chi tiet_1.don gia xay PM lienketDW_V1.5_1050(1)" xfId="557"/>
    <cellStyle name="T_SOPHAUDIEN_CHITIEUQG" xfId="558"/>
    <cellStyle name="T_sosanh gui tinh 21-2cuc" xfId="559"/>
    <cellStyle name="T_SosanhQH" xfId="560"/>
    <cellStyle name="T_tinh" xfId="561"/>
    <cellStyle name="T_tong cn" xfId="562"/>
    <cellStyle name="T_TX BACLIEU(21-5)" xfId="563"/>
    <cellStyle name="T_TX_CuaLo" xfId="564"/>
    <cellStyle name="T_TX_CuaLo_1.don gia xay PM lienketDW_V1.5_1050(1)" xfId="565"/>
    <cellStyle name="T_VungTDMN(02-03)" xfId="566"/>
    <cellStyle name="tde" xfId="567"/>
    <cellStyle name="th" xfId="568"/>
    <cellStyle name="þ_x001d_ð·_x000c_æþ'_x000d_ßþU_x0001_Ø_x0005_ü_x0014__x0007__x0001__x0001_" xfId="569"/>
    <cellStyle name="þ_x001d_ðÇ%Uý—&amp;Hý9_x0008_Ÿ s_x000a__x0007__x0001__x0001_" xfId="570"/>
    <cellStyle name="þ_x001d_ðÇ%Uý—&amp;Hý9_x0008_Ÿ_x0009_s_x000a__x0007__x0001__x0001_" xfId="571"/>
    <cellStyle name="Tiêu đề" xfId="572"/>
    <cellStyle name="Tính toán" xfId="573"/>
    <cellStyle name="Title 2" xfId="574"/>
    <cellStyle name="Tổng" xfId="575"/>
    <cellStyle name="Tốt" xfId="576"/>
    <cellStyle name="Total" xfId="577" builtinId="25" customBuiltin="1"/>
    <cellStyle name="Total 10" xfId="578"/>
    <cellStyle name="Total 11" xfId="579"/>
    <cellStyle name="Total 2" xfId="580"/>
    <cellStyle name="Total 3" xfId="581"/>
    <cellStyle name="Total 4" xfId="582"/>
    <cellStyle name="Total 5" xfId="583"/>
    <cellStyle name="Total 6" xfId="584"/>
    <cellStyle name="Total 7" xfId="585"/>
    <cellStyle name="Total 8" xfId="586"/>
    <cellStyle name="Total 9" xfId="587"/>
    <cellStyle name="Trung tính" xfId="588"/>
    <cellStyle name="Văn bản Cảnh báo" xfId="589"/>
    <cellStyle name="Văn bản Giải thích" xfId="590"/>
    <cellStyle name="VANG1" xfId="591"/>
    <cellStyle name="viet" xfId="592"/>
    <cellStyle name="viet2" xfId="593"/>
    <cellStyle name="vn_time" xfId="594"/>
    <cellStyle name="vnbo" xfId="595"/>
    <cellStyle name="vnhead1" xfId="596"/>
    <cellStyle name="vnhead2" xfId="597"/>
    <cellStyle name="vnhead3" xfId="598"/>
    <cellStyle name="vnhead3 2" xfId="599"/>
    <cellStyle name="vnhead3 3" xfId="600"/>
    <cellStyle name="vnhead3 4" xfId="601"/>
    <cellStyle name="vnhead3 5" xfId="602"/>
    <cellStyle name="vnhead3 6" xfId="603"/>
    <cellStyle name="vnhead3 7" xfId="604"/>
    <cellStyle name="vnhead3_De xuat dieu chinh tinh THSD" xfId="605"/>
    <cellStyle name="vnhead4" xfId="606"/>
    <cellStyle name="vntxt1" xfId="607"/>
    <cellStyle name="vntxt1 2" xfId="608"/>
    <cellStyle name="vntxt1 2 2" xfId="609"/>
    <cellStyle name="vntxt1 3" xfId="610"/>
    <cellStyle name="vntxt1 4" xfId="611"/>
    <cellStyle name="vntxt1 5" xfId="612"/>
    <cellStyle name="vntxt1 6" xfId="613"/>
    <cellStyle name="vntxt1 7" xfId="614"/>
    <cellStyle name="vntxt1_De xuat dieu chinh tinh THSD" xfId="615"/>
    <cellStyle name="vntxt2" xfId="616"/>
    <cellStyle name="Währung [0]_TRAHOURS" xfId="618"/>
    <cellStyle name="Währung_TRAHOURS" xfId="619"/>
    <cellStyle name="Warning Text 2" xfId="620"/>
    <cellStyle name="Xấu" xfId="621"/>
    <cellStyle name="xuan" xfId="622"/>
    <cellStyle name=" [0.00]_ Att. 1- Cover" xfId="640"/>
    <cellStyle name="_ Att. 1- Cover" xfId="641"/>
    <cellStyle name="?_ Att. 1- Cover" xfId="642"/>
    <cellStyle name="똿뗦먛귟 [0.00]_PRODUCT DETAIL Q1" xfId="623"/>
    <cellStyle name="똿뗦먛귟_PRODUCT DETAIL Q1" xfId="624"/>
    <cellStyle name="믅됞 [0.00]_PRODUCT DETAIL Q1" xfId="625"/>
    <cellStyle name="믅됞_PRODUCT DETAIL Q1" xfId="626"/>
    <cellStyle name="백분율_95" xfId="627"/>
    <cellStyle name="뷭?_BOOKSHIP" xfId="628"/>
    <cellStyle name="콤마 [0]_ 비목별 월별기술 " xfId="632"/>
    <cellStyle name="콤마_ 비목별 월별기술 " xfId="633"/>
    <cellStyle name="통화 [0]_1202" xfId="634"/>
    <cellStyle name="통화_1202" xfId="635"/>
    <cellStyle name="표준_(정보부문)월별인원계획" xfId="636"/>
    <cellStyle name="一般_00Q3902REV.1" xfId="629"/>
    <cellStyle name="千分位[0]_00Q3902REV.1" xfId="630"/>
    <cellStyle name="千分位_00Q3902REV.1" xfId="631"/>
    <cellStyle name="貨幣 [0]_00Q3902REV.1" xfId="637"/>
    <cellStyle name="貨幣[0]_BRE" xfId="638"/>
    <cellStyle name="貨幣_00Q3902REV.1" xfId="6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ndo1\Bando1\dungquat\goi3\Form%20nop%20thau\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ando1\Bando1\Dung%20Quat\Nhom%20GC\New%20Folder\My%20Documents\3533\96Q\96q2588\PANE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PROJECT\WINDOWS\TEMP\IBASE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ongpd\d$\Documents%20and%20Settings\ngo%20thi%20thuy\Desktop\DM%20TK,KK,BD.xcl\DM%20TK,KK,BD\Dinh-muc(KK)\Dinh-muc(moi)\CS3408\Standard\RP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uyetnga\bb%20ban%20giao\Thang%20KT%202001\Ho%20so%20thau\Du%20thau%20Huu%20Lung%20-%20Lang%20S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dministrator/Documents/Zalo%20Received%20Files/Don-gia-DM-luu-tru-TNMT-V1.0_R&#224;%20so&#225;t%20M&#7913;c%20L&#272;_Ch&#7889;t%20ng&#224;y%2024.12.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ROJECT\PROP\DA0630\INQ'Y\STEEL\DA0463BQ.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ando1\Bando1\Dung%20Quat\Nhom%20GC\New%20Folder\My%20Documents\3533\99Q\99Q3657\99Q3299(RE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uyetnga\bb%20ban%20giao\Phong%20Kinh%20Te\LUC\EXCEL\Th&#199;u\Du%20thau%20Y&#170;n%20Minh%20-%20H&#181;%20Gia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uyetnga\bb%20ban%20giao\LVTD\MSOffice\EXCEL\LUC\DT%20DZ%2022+TBA%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uyetnga\bb%20ban%20giao\LVTD\MSOffice\EXCEL\LUC\HY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ongpd\d$\Documents%20and%20Settings\ngo%20thi%20thuy\Desktop\DM%20TK,KK,BD.xcl\DM%20TK,KK,BD\Dinh-muc(KK)\Dinh-muc(moi)\DOCUMENT\DAUTHAU\Dungquat\GOI3\DUNGQUAT-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ando1\Bando1\Dung%20Quat\Nhom%20GC\New%20Folder\My%20Documents\3533\99Q\99Q3657\99Q3299(REV.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Sheet5"/>
      <sheetName val="Chi tiet - Dv lap"/>
      <sheetName val="TH KHTC"/>
      <sheetName val="000"/>
      <sheetName val="00000000"/>
      <sheetName val="MD"/>
      <sheetName val="ND"/>
      <sheetName val="CONG"/>
      <sheetName val="DGCT"/>
      <sheetName val="PIPE-03E"/>
      <sheetName val="Phu luc"/>
      <sheetName val="Gia trÞ"/>
      <sheetName val="TH"/>
      <sheetName val="Sheet6"/>
      <sheetName val="Sheet7"/>
      <sheetName val="Sheet8"/>
      <sheetName val="Sheet9"/>
      <sheetName val="Sheet10"/>
      <sheetName val="Sheet11"/>
      <sheetName val="XXXXXXXX"/>
      <sheetName val="Chart2"/>
      <sheetName val="Chart1"/>
      <sheetName val="BC_KKTSCD"/>
      <sheetName val="Chitiet"/>
      <sheetName val="Sheet2 (2)"/>
      <sheetName val="Mau_BC_KKTSCD"/>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Interim payment"/>
      <sheetName val="Letter"/>
      <sheetName val="Bid Sum"/>
      <sheetName val="Item B"/>
      <sheetName val="Dg A"/>
      <sheetName val="Dg B&amp;C"/>
      <sheetName val="Rates&amp;Prices"/>
      <sheetName val="Material at site"/>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VL"/>
      <sheetName val="CTXD"/>
      <sheetName val=".."/>
      <sheetName val="CTDN"/>
      <sheetName val="san vuon"/>
      <sheetName val="khu phu tro"/>
      <sheetName val="KH 2003 (moi max)"/>
      <sheetName val="KH12"/>
      <sheetName val="CN12"/>
      <sheetName val="HD12"/>
      <sheetName val="KH1"/>
      <sheetName val="HTSD6LD"/>
      <sheetName val="HTSDDNN"/>
      <sheetName val="HTSDKT"/>
      <sheetName val="BD"/>
      <sheetName val="HTNT"/>
      <sheetName val="CHART"/>
      <sheetName val="HTDT"/>
      <sheetName val="HTSDD"/>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
      <sheetName val="XL4Test5"/>
      <sheetName val="Gia VL"/>
      <sheetName val="Bang gia ca may"/>
      <sheetName val="Bang luong CB"/>
      <sheetName val="Bang P.tich CT"/>
      <sheetName val="D.toan chi tiet"/>
      <sheetName val="Bang TH Dtoan"/>
      <sheetName val="116(300)"/>
      <sheetName val="116(200)"/>
      <sheetName val="116(150)"/>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Congty"/>
      <sheetName val="VPPN"/>
      <sheetName val="XN74"/>
      <sheetName val="XN54"/>
      <sheetName val="XN33"/>
      <sheetName val="NK96"/>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be tong"/>
      <sheetName val="Thep"/>
      <sheetName val="Tong hop thep"/>
      <sheetName val="Quang Tri"/>
      <sheetName val="TTHue"/>
      <sheetName val="Da Nang"/>
      <sheetName val="Quang Nam"/>
      <sheetName val="Quang Ngai"/>
      <sheetName val="TH DH-QN"/>
      <sheetName val="KP HD"/>
      <sheetName val="DB HD"/>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huyet minh"/>
      <sheetName val="CQ-HQ"/>
      <sheetName val="tscd"/>
      <sheetName val="Thep "/>
      <sheetName val="Chi tiet Khoi luong"/>
      <sheetName val="TH khoi luong"/>
      <sheetName val="Chiet tinh vat lieu "/>
      <sheetName val="TH KL VL"/>
      <sheetName val="THCT"/>
      <sheetName val="cap cho cac DT"/>
      <sheetName val="Ung - hoan"/>
      <sheetName val="CP may"/>
      <sheetName val="SS"/>
      <sheetName val="NVL"/>
      <sheetName val="10000000"/>
      <sheetName val="PTCT"/>
      <sheetName val="CDghino"/>
      <sheetName val="Tonghop"/>
      <sheetName val="TH (T1-6)"/>
      <sheetName val="ThueTB"/>
      <sheetName val="SCD5"/>
      <sheetName val=" NL"/>
      <sheetName val="CPVL-CPM"/>
      <sheetName val="PTVL"/>
      <sheetName val="CD1"/>
      <sheetName val=" NL (2)"/>
      <sheetName val="CDTHCT"/>
      <sheetName val="CDTHCT (3)"/>
      <sheetName val="DTHH"/>
      <sheetName val="Bang1"/>
      <sheetName val="TAI TRONG"/>
      <sheetName val="NOI LUC"/>
      <sheetName val="TINH DUYET THTT CHINH"/>
      <sheetName val="TDUYET THTT PHU"/>
      <sheetName val="TINH DAO DONG VA DO VONG"/>
      <sheetName val="TINH NEO"/>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9"/>
      <sheetName val="10"/>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00000001"/>
      <sheetName val="00000002"/>
      <sheetName val="00000003"/>
      <sheetName val="00000004"/>
      <sheetName val="phan tich DG"/>
      <sheetName val="gia vat lieu"/>
      <sheetName val="gia xe may"/>
      <sheetName val="gia nhan cong"/>
      <sheetName val="dutoan1"/>
      <sheetName val="Anhtoan"/>
      <sheetName val="dutoan2"/>
      <sheetName val="vat tu"/>
      <sheetName val="KM"/>
      <sheetName val="KHOANMUC"/>
      <sheetName val="CPQL"/>
      <sheetName val="SANLUONG"/>
      <sheetName val="SSCP-SL"/>
      <sheetName val="CPSX"/>
      <sheetName val="KQKD"/>
      <sheetName val="CDSL (2)"/>
      <sheetName val="CT xa"/>
      <sheetName val="TLGC"/>
      <sheetName val="BL"/>
      <sheetName val="Q1-02"/>
      <sheetName val="Q2-02"/>
      <sheetName val="Q3-02"/>
      <sheetName val="KL VL"/>
      <sheetName val="KHCTiet"/>
      <sheetName val="QT 9-6"/>
      <sheetName val="Thuong luu HB"/>
      <sheetName val="QT03"/>
      <sheetName val="QT"/>
      <sheetName val="PTmay"/>
      <sheetName val="KK"/>
      <sheetName val="QT Ky T"/>
      <sheetName val="BCKT"/>
      <sheetName val="bc vt TON BAI"/>
      <sheetName val="XXXXXXX0"/>
      <sheetName val="DT"/>
      <sheetName val="THND"/>
      <sheetName val="THMD"/>
      <sheetName val="Phtro1"/>
      <sheetName val="DTKS1"/>
      <sheetName val="CT1m"/>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Caodo"/>
      <sheetName val="Dat"/>
      <sheetName val="KL-CTTK"/>
      <sheetName val="BTH"/>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ong Q2"/>
      <sheetName val="T.U luong Q1"/>
      <sheetName val="T.U luong Q2"/>
      <sheetName val="T.U luong Q3"/>
      <sheetName val="TM"/>
      <sheetName val="BU-gian"/>
      <sheetName val="Bu-Ha"/>
      <sheetName val="PTVT"/>
      <sheetName val="Gia DAN"/>
      <sheetName val="Dan"/>
      <sheetName val="Cuoc"/>
      <sheetName val="Bugia"/>
      <sheetName val="KL57"/>
      <sheetName val="clvl"/>
      <sheetName val="Chenh lech"/>
      <sheetName val="Kinh phí"/>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sent to"/>
      <sheetName val="Outlets"/>
      <sheetName val="PGs"/>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TH du toan "/>
      <sheetName val="Quyet toan"/>
      <sheetName val="Thu hoi"/>
      <sheetName val="Lai vay"/>
      <sheetName val="Tien vay"/>
      <sheetName val="Cong no"/>
      <sheetName val="Cop pha"/>
      <sheetName val="20000000"/>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Phu luc HD"/>
      <sheetName val="Gia du thau"/>
      <sheetName val="PTDG"/>
      <sheetName val="Ca xe"/>
      <sheetName val="tc"/>
      <sheetName val="TDT"/>
      <sheetName val="xl"/>
      <sheetName val="NN"/>
      <sheetName val="Tralaivay"/>
      <sheetName val="TBTN"/>
      <sheetName val="CPTV"/>
      <sheetName val="PCCHAY"/>
      <sheetName val="dtks"/>
      <sheetName val="Tien ung"/>
      <sheetName val="phi luong3"/>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C45A-BH"/>
      <sheetName val="C46A-BH"/>
      <sheetName val="C47A-BH"/>
      <sheetName val="C48A-BH"/>
      <sheetName val="S-53-1"/>
      <sheetName val="binh do"/>
      <sheetName val="cot lieu"/>
      <sheetName val="van khuon"/>
      <sheetName val="CT BT"/>
      <sheetName val="lay mau"/>
      <sheetName val="mat ngoai goi"/>
      <sheetName val="coc tram-bt"/>
      <sheetName val="THDGK"/>
      <sheetName val="THDGTT"/>
      <sheetName val="Cong hop"/>
      <sheetName val="nt+dd+cl"/>
      <sheetName val="kc+conlaiql"/>
      <sheetName val="Du toan "/>
      <sheetName val="C.Tinh"/>
      <sheetName val="TK_cap"/>
      <sheetName val="KH 200³ (moi max)"/>
      <sheetName val="PTS䁌"/>
      <sheetName val="Tong Thu"/>
      <sheetName val="Tong Chi"/>
      <sheetName val="Truong hoc"/>
      <sheetName val="Cty CP"/>
      <sheetName val="G.thau 3B"/>
      <sheetName val="T.Hop Thu-chi"/>
      <sheetName val="THDT"/>
    </sheetNames>
    <definedNames>
      <definedName name="DataFilter"/>
      <definedName name="DataSort"/>
      <definedName name="GoBack"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refreshError="1"/>
      <sheetData sheetId="824"/>
      <sheetData sheetId="825"/>
      <sheetData sheetId="826"/>
      <sheetData sheetId="827"/>
      <sheetData sheetId="828"/>
      <sheetData sheetId="829"/>
      <sheetData sheetId="830"/>
      <sheetData sheetId="83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 val="PANEL"/>
    </sheetNames>
    <sheetDataSet>
      <sheetData sheetId="0"/>
      <sheetData sheetId="1"/>
      <sheetData sheetId="2"/>
      <sheetData sheetId="3"/>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Hoan thanh"/>
      <sheetName val="Khoach"/>
      <sheetName val="hoan th 15"/>
      <sheetName val="Khoach 15"/>
      <sheetName val="HT 22"/>
      <sheetName val="KH 22"/>
      <sheetName val="KH29"/>
      <sheetName val="KH T8"/>
      <sheetName val="T8"/>
      <sheetName val="T7"/>
      <sheetName val="Kh48"/>
      <sheetName val="Ht 48"/>
      <sheetName val="Ht128"/>
      <sheetName val="ht12"/>
      <sheetName val="Kh 12"/>
      <sheetName val="ht 20-10"/>
      <sheetName val="kh20-10"/>
      <sheetName val="Kh 6-10"/>
      <sheetName val="06-10"/>
      <sheetName val="29-9"/>
      <sheetName val="22-9"/>
      <sheetName val="16-9"/>
      <sheetName val="8-9"/>
      <sheetName val="1-9"/>
      <sheetName val="26-8"/>
      <sheetName val="n198"/>
      <sheetName val="kh128"/>
      <sheetName val="HT29"/>
      <sheetName val="XL4Poppy"/>
      <sheetName val="Chart1"/>
      <sheetName val="Phantich"/>
      <sheetName val="Toan_DA"/>
      <sheetName val="2004"/>
      <sheetName val="2005"/>
      <sheetName val="XL4Test5"/>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01-03"/>
      <sheetName val="Tonghop"/>
      <sheetName val="Sheet1"/>
      <sheetName val="00000000"/>
      <sheetName val="10000000"/>
      <sheetName val="Gia Ban"/>
      <sheetName val="GiaCK"/>
      <sheetName val="Gia DSRs"/>
      <sheetName val="Gia NTD"/>
      <sheetName val="GiaVon"/>
      <sheetName val="17_x0000__x0000__x0000__x0000__x0000__x0000__x0000__x0000__x0000__x0000__x0000_㏘ĳ_x0000__x0004__x0000__x0000__x0000__x0000__x0000__x0000_⣬ĳ_x0000__x0000__x0000__x0000__x0000__x0000_"/>
      <sheetName val="q2"/>
      <sheetName val="q3"/>
      <sheetName val="Sheet11"/>
      <sheetName val="Sheet12"/>
      <sheetName val="Sheet13"/>
      <sheetName val="Sheet14"/>
      <sheetName val="Sheet15"/>
      <sheetName val="Sheet16"/>
      <sheetName val="Vinh"/>
      <sheetName val="Hanh"/>
      <sheetName val="Chinh"/>
      <sheetName val="Triet"/>
      <sheetName val="Khac"/>
      <sheetName val="Hien"/>
      <sheetName val="Tong"/>
      <sheetName val="Thuchi "/>
      <sheetName val="KE PHI"/>
      <sheetName val="KE THUE"/>
      <sheetName val="KE CHI PHI"/>
      <sheetName val="TINH GIA THANH"/>
      <sheetName val="TONG HOP KHAU HAO"/>
      <sheetName val="TONG HOP CHI PHI"/>
      <sheetName val="DA SAN XUAT TRONG THANG"/>
      <sheetName val="THANH TOAN TIEN UNG"/>
      <sheetName val="KHAU HAO DAY CHUYEN DA"/>
      <sheetName val="THTRAO"/>
      <sheetName val="THNHA "/>
      <sheetName val="T-HOP"/>
      <sheetName val="BiaNgoai"/>
      <sheetName val="BiaTrong"/>
      <sheetName val="NEW-PANEL"/>
      <sheetName val="dq"/>
      <sheetName val="TH"/>
      <sheetName val="bang chuan"/>
      <sheetName val="bien &lt;200 m2"/>
      <sheetName val="&lt;200"/>
      <sheetName val="bang chuan (2)"/>
      <sheetName val="thue (chinh thuc)"/>
      <sheetName val="thue"/>
      <sheetName val="thue (2)"/>
      <sheetName val="bang doi chieu"/>
      <sheetName val="20000000"/>
      <sheetName val="30000000"/>
      <sheetName val="40000000"/>
      <sheetName val="50000000"/>
      <sheetName val="60000000"/>
      <sheetName val="KHNH T3-T10"/>
      <sheetName val="KHNH T4-T10"/>
      <sheetName val="Sheet3"/>
      <sheetName val="XXXXXXXX"/>
      <sheetName val="GioiThieu"/>
      <sheetName val="DanhMuc_SoDu"/>
      <sheetName val="Phat_Sinh"/>
      <sheetName val="SoTSCD"/>
      <sheetName val="So_KHQuiII"/>
      <sheetName val="PNT-QUOT-#3"/>
      <sheetName val="COAT&amp;WRAP-QIOT-#3"/>
      <sheetName val="BK-C T"/>
      <sheetName val="Sheet2"/>
      <sheetName val="Sheet4"/>
      <sheetName val="Sheet5"/>
      <sheetName val="NTRE"/>
      <sheetName val="MGIAO"/>
      <sheetName val="Tieuhoc"/>
      <sheetName val="THCoso"/>
      <sheetName val="THPT"/>
      <sheetName val="GVien"/>
      <sheetName val="Thu NH T4-03"/>
      <sheetName val="thuBHYT"/>
      <sheetName val="THU NH T5-03"/>
      <sheetName val="THU NH T6-03"/>
      <sheetName val="THU NH T7-03"/>
      <sheetName val="THU NH T8-03"/>
      <sheetName val="THU NH T9-03"/>
      <sheetName val="THU TM T9-03"/>
      <sheetName val="THU NH T10 - 03"/>
      <sheetName val="Sheet10"/>
      <sheetName val="Outlets"/>
      <sheetName val="PGs"/>
      <sheetName val="TTTram"/>
      <sheetName val="17???????????㏘ĳ?_x0004_??????⣬ĳ??????"/>
      <sheetName val="Cover"/>
      <sheetName val="explain"/>
      <sheetName val="Tong hop"/>
      <sheetName val="kp chi tiet"/>
      <sheetName val="Vat lieu"/>
      <sheetName val="May"/>
      <sheetName val="KHOAN"/>
      <sheetName val="CAPVATU"/>
      <sheetName val="to trinh mua VT"/>
      <sheetName val="Denghi tam ung"/>
      <sheetName val="KTRVATU "/>
      <sheetName val="MAU GNHH"/>
      <sheetName val="T.toan1"/>
      <sheetName val="Data"/>
      <sheetName val="Bang quyet toan VT"/>
      <sheetName val="GIAVLIEU"/>
      <sheetName val="Summary (USD)"/>
      <sheetName val="Summary (VND)"/>
      <sheetName val="A"/>
      <sheetName val="B"/>
      <sheetName val="C"/>
      <sheetName val="D"/>
      <sheetName val="E"/>
      <sheetName val="F1"/>
      <sheetName val="F2"/>
      <sheetName val="G"/>
      <sheetName val="H"/>
      <sheetName val="3rd party"/>
      <sheetName val="interco "/>
      <sheetName val="17_x0000_㏘ĳ_x0000__x0004__x0000_⣬ĳ_x0000_㏸ĳ_x0000__x0015__x0000__x000e_[IBASE2.XLS]21"/>
      <sheetName val="CHITIET"/>
      <sheetName val="bang thong ke"/>
      <sheetName val="Q1-02"/>
      <sheetName val="Q2-02"/>
      <sheetName val="Q3-02"/>
      <sheetName val="Luong T2-06"/>
      <sheetName val="Thang3-06"/>
      <sheetName val="luong T1-06"/>
      <sheetName val="mau (2)"/>
      <sheetName val="T4-06"/>
      <sheetName val="T6-06"/>
      <sheetName val="T5-06"/>
      <sheetName val="Luong T hop T2+T1-2006"/>
      <sheetName val="luong T12"/>
      <sheetName val="17?㏘ĳ?_x0004_?⣬ĳ?㏸ĳ?_x0015_?_x000e_[IBASE2.XLS]21"/>
      <sheetName val="Info"/>
      <sheetName val="TH1"/>
      <sheetName val="TH2"/>
      <sheetName val="TH3"/>
      <sheetName val="TH4"/>
      <sheetName val="TH5"/>
      <sheetName val="ChiaT1"/>
      <sheetName val="ChiaT2"/>
      <sheetName val="ChiaT3"/>
      <sheetName val="ChiaT4"/>
      <sheetName val="ChiaT5"/>
      <sheetName val="MauTH"/>
      <sheetName val="KL khu A"/>
      <sheetName val="T.H d ong"/>
      <sheetName val="Sheet7"/>
      <sheetName val="Sheet8"/>
      <sheetName val="Sheet9"/>
      <sheetName val="Sheet6"/>
      <sheetName val="??_x0000__x0000__x0000__x0000__x0000__x0000__x0000__x0000_??_x0000__x0000__x0013__x0000__x0000__x0000__x0000__x0000__x0000__x0000__x0000__x0000__x0000__x0000__x000e_[IBA"/>
      <sheetName val="Sheet2 (2)"/>
      <sheetName val="KHQT-00-01"/>
      <sheetName val="17___________㏘ĳ__x0004_______⣬ĳ______"/>
      <sheetName val="BIA"/>
      <sheetName val="TDT"/>
      <sheetName val="THT"/>
      <sheetName val="TH#"/>
      <sheetName val="T.LBD"/>
      <sheetName val="CL BD"/>
      <sheetName val="CVBD"/>
      <sheetName val="T.L Dien"/>
      <sheetName val="T.LSan"/>
      <sheetName val="CLSan"/>
      <sheetName val="CVSan"/>
      <sheetName val="T.LWC"/>
      <sheetName val="CLWC"/>
      <sheetName val="CVWC"/>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BD"/>
      <sheetName val="17_x0000_̃̃̃̃̃̃̃̃̃̃̃̃̃̃̃̃̃̃̃̃̃̃̃̃̃̃̃̃"/>
      <sheetName val="qui1-05"/>
      <sheetName val="qui 2-05"/>
      <sheetName val="qui 3-05"/>
      <sheetName val="T1-04"/>
      <sheetName val="T2-04 "/>
      <sheetName val="T3-04"/>
      <sheetName val="T4-04 "/>
      <sheetName val="T5-04  "/>
      <sheetName val="T6-04  "/>
      <sheetName val="QUY II"/>
      <sheetName val="QUY III"/>
      <sheetName val="QUY IV"/>
      <sheetName val="QUY I"/>
      <sheetName val="CA NAM 04"/>
      <sheetName val="XXXXXXX0"/>
      <sheetName val="MSVT"/>
      <sheetName val="SQ"/>
      <sheetName val="QNCN"/>
      <sheetName val="CNVQP"/>
      <sheetName val="thanh toan"/>
      <sheetName val="DMVT"/>
      <sheetName val="02-03"/>
      <sheetName val="03-03"/>
      <sheetName val="THCTVT"/>
      <sheetName val="VT-01"/>
      <sheetName val="NL-01"/>
      <sheetName val="VT-02"/>
      <sheetName val="NL-02"/>
      <sheetName val="VT-03"/>
      <sheetName val="NL-03"/>
      <sheetName val="VT-04"/>
      <sheetName val="NL-04"/>
      <sheetName val="__"/>
      <sheetName val="Rau"/>
      <sheetName val="CoNgam"/>
      <sheetName val="Thit"/>
      <sheetName val="mam"/>
      <sheetName val="dau"/>
      <sheetName val="gia vi"/>
      <sheetName val="mi chinh"/>
      <sheetName val="muoi"/>
      <sheetName val="Trung  vit"/>
      <sheetName val="TT - tien chi ha TT"/>
      <sheetName val="TTDN"/>
      <sheetName val="NEW_PANEL"/>
      <sheetName val="bcth 05-04"/>
      <sheetName val="bang thong k"/>
      <sheetName val="Ma phongban"/>
      <sheetName val="GVL"/>
      <sheetName val="IBASE2"/>
      <sheetName val="17_㏘ĳ__x0004__⣬ĳ_㏸ĳ__x0015___x000e__IBASE2.XLS_21"/>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L18">
            <v>0</v>
          </cell>
          <cell r="AM18">
            <v>1</v>
          </cell>
          <cell r="AN18">
            <v>8.44</v>
          </cell>
          <cell r="AO18">
            <v>9</v>
          </cell>
          <cell r="AP18">
            <v>0</v>
          </cell>
          <cell r="AQ18">
            <v>45</v>
          </cell>
          <cell r="AR18">
            <v>42.22</v>
          </cell>
          <cell r="AS18">
            <v>0</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L24">
            <v>0</v>
          </cell>
          <cell r="AM24">
            <v>1</v>
          </cell>
          <cell r="AN24">
            <v>11.8</v>
          </cell>
          <cell r="AO24">
            <v>9.4</v>
          </cell>
          <cell r="AP24">
            <v>0</v>
          </cell>
          <cell r="AQ24">
            <v>36.44</v>
          </cell>
          <cell r="AR24">
            <v>37.229999999999997</v>
          </cell>
          <cell r="AS24">
            <v>0</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K27">
            <v>0</v>
          </cell>
          <cell r="AL27" t="str">
            <v>800</v>
          </cell>
          <cell r="AM27">
            <v>1</v>
          </cell>
          <cell r="AN27">
            <v>19.16</v>
          </cell>
          <cell r="AO27">
            <v>0</v>
          </cell>
          <cell r="AP27">
            <v>17.8</v>
          </cell>
          <cell r="AQ27">
            <v>26.1</v>
          </cell>
          <cell r="AR27">
            <v>0</v>
          </cell>
          <cell r="AS27">
            <v>37.869999999999997</v>
          </cell>
          <cell r="AT27">
            <v>500</v>
          </cell>
          <cell r="AU27">
            <v>0</v>
          </cell>
          <cell r="AV27">
            <v>674</v>
          </cell>
        </row>
        <row r="28">
          <cell r="AH28" t="str">
            <v>GP</v>
          </cell>
          <cell r="AI28" t="str">
            <v xml:space="preserve">GALVAN. STEEL SHEET EHULSION PAINT </v>
          </cell>
          <cell r="AJ28">
            <v>0</v>
          </cell>
          <cell r="AK28" t="str">
            <v>100(OM-12)</v>
          </cell>
          <cell r="AL28">
            <v>0</v>
          </cell>
          <cell r="AM28">
            <v>1</v>
          </cell>
          <cell r="AN28">
            <v>0</v>
          </cell>
          <cell r="AO28">
            <v>14.3</v>
          </cell>
          <cell r="AP28">
            <v>0</v>
          </cell>
          <cell r="AQ28">
            <v>0</v>
          </cell>
          <cell r="AR28">
            <v>47.55</v>
          </cell>
          <cell r="AS28">
            <v>0</v>
          </cell>
          <cell r="AT28">
            <v>0</v>
          </cell>
          <cell r="AU28">
            <v>680</v>
          </cell>
        </row>
        <row r="29">
          <cell r="AI29" t="str">
            <v xml:space="preserve">EPOXY RESIN </v>
          </cell>
        </row>
        <row r="30">
          <cell r="AH30" t="str">
            <v>ERLP</v>
          </cell>
          <cell r="AI30" t="str">
            <v xml:space="preserve">EPOXY RED LEAD PRIMER </v>
          </cell>
          <cell r="AJ30" t="str">
            <v>0401</v>
          </cell>
          <cell r="AK30" t="str">
            <v>1007(EP-01)</v>
          </cell>
          <cell r="AL30">
            <v>0</v>
          </cell>
          <cell r="AM30">
            <v>1</v>
          </cell>
          <cell r="AN30">
            <v>13.7</v>
          </cell>
          <cell r="AO30">
            <v>11.9</v>
          </cell>
          <cell r="AP30">
            <v>0</v>
          </cell>
          <cell r="AQ30">
            <v>41.61</v>
          </cell>
          <cell r="AR30">
            <v>47.9</v>
          </cell>
          <cell r="AS30">
            <v>0</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P36">
            <v>0</v>
          </cell>
          <cell r="AQ36">
            <v>50.63</v>
          </cell>
          <cell r="AR36">
            <v>52.63</v>
          </cell>
          <cell r="AS36">
            <v>0</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L39">
            <v>0</v>
          </cell>
          <cell r="AM39">
            <v>1</v>
          </cell>
          <cell r="AN39">
            <v>27.3</v>
          </cell>
          <cell r="AO39">
            <v>15.7</v>
          </cell>
          <cell r="AP39">
            <v>0</v>
          </cell>
          <cell r="AQ39">
            <v>40.29</v>
          </cell>
          <cell r="AR39">
            <v>38.22</v>
          </cell>
          <cell r="AS39">
            <v>0</v>
          </cell>
          <cell r="AT39">
            <v>1100</v>
          </cell>
          <cell r="AU39">
            <v>600</v>
          </cell>
        </row>
        <row r="40">
          <cell r="AH40" t="str">
            <v>HBEP</v>
          </cell>
          <cell r="AI40" t="str">
            <v>HIGH BUILD EPOXY POLYAMINE CURED</v>
          </cell>
          <cell r="AJ40" t="str">
            <v>4418(A-418)</v>
          </cell>
          <cell r="AK40" t="str">
            <v>1015</v>
          </cell>
          <cell r="AL40">
            <v>0</v>
          </cell>
          <cell r="AM40">
            <v>1</v>
          </cell>
          <cell r="AN40">
            <v>18.3</v>
          </cell>
          <cell r="AO40">
            <v>13.1</v>
          </cell>
          <cell r="AP40">
            <v>0</v>
          </cell>
          <cell r="AQ40">
            <v>65.569999999999993</v>
          </cell>
          <cell r="AR40">
            <v>83.97</v>
          </cell>
          <cell r="AS40">
            <v>0</v>
          </cell>
          <cell r="AT40">
            <v>1200</v>
          </cell>
          <cell r="AU40">
            <v>1100</v>
          </cell>
        </row>
        <row r="41">
          <cell r="AH41" t="str">
            <v>HSCP</v>
          </cell>
          <cell r="AI41" t="str">
            <v>HIGH SOILD EPOXY POLYAMINE CURED PRIMER</v>
          </cell>
          <cell r="AJ41" t="str">
            <v>4418(A-448)</v>
          </cell>
          <cell r="AK41">
            <v>1017</v>
          </cell>
          <cell r="AL41">
            <v>0</v>
          </cell>
          <cell r="AM41">
            <v>1</v>
          </cell>
          <cell r="AN41">
            <v>20.309999999999999</v>
          </cell>
          <cell r="AO41">
            <v>13.1</v>
          </cell>
          <cell r="AP41">
            <v>0</v>
          </cell>
          <cell r="AQ41">
            <v>64</v>
          </cell>
          <cell r="AR41">
            <v>83.97</v>
          </cell>
          <cell r="AS41">
            <v>0</v>
          </cell>
          <cell r="AT41">
            <v>1300</v>
          </cell>
          <cell r="AU41">
            <v>1100</v>
          </cell>
        </row>
        <row r="42">
          <cell r="AH42" t="str">
            <v>EEA</v>
          </cell>
          <cell r="AI42" t="str">
            <v>EPOXY ENAMEL AMINE ADDUCT CURED</v>
          </cell>
          <cell r="AJ42" t="str">
            <v>4450(A-500)</v>
          </cell>
          <cell r="AK42" t="str">
            <v>1014</v>
          </cell>
          <cell r="AL42">
            <v>0</v>
          </cell>
          <cell r="AM42">
            <v>1</v>
          </cell>
          <cell r="AN42">
            <v>23.8</v>
          </cell>
          <cell r="AO42">
            <v>11.4</v>
          </cell>
          <cell r="AP42">
            <v>0</v>
          </cell>
          <cell r="AQ42">
            <v>37.82</v>
          </cell>
          <cell r="AR42">
            <v>83.33</v>
          </cell>
          <cell r="AS42">
            <v>0</v>
          </cell>
          <cell r="AT42">
            <v>900</v>
          </cell>
          <cell r="AU42">
            <v>950</v>
          </cell>
        </row>
        <row r="43">
          <cell r="AH43" t="str">
            <v>NEP</v>
          </cell>
          <cell r="AI43" t="str">
            <v>NON-REACTIVE EPOXY PRIMER</v>
          </cell>
          <cell r="AJ43" t="str">
            <v>4405(A-505)</v>
          </cell>
          <cell r="AK43">
            <v>0</v>
          </cell>
          <cell r="AL43">
            <v>0</v>
          </cell>
          <cell r="AM43">
            <v>1</v>
          </cell>
          <cell r="AN43">
            <v>19.2</v>
          </cell>
          <cell r="AO43">
            <v>0</v>
          </cell>
          <cell r="AP43">
            <v>0</v>
          </cell>
          <cell r="AQ43">
            <v>41.67</v>
          </cell>
          <cell r="AR43">
            <v>0</v>
          </cell>
          <cell r="AS43">
            <v>0</v>
          </cell>
          <cell r="AT43">
            <v>800</v>
          </cell>
        </row>
        <row r="44">
          <cell r="AH44" t="str">
            <v>ZCOP</v>
          </cell>
          <cell r="AI44" t="str">
            <v xml:space="preserve">ZINC CHROMATE-RED OXIDE/EPOXY PRIMER </v>
          </cell>
          <cell r="AJ44" t="str">
            <v>4451(A-510)</v>
          </cell>
          <cell r="AK44" t="str">
            <v>1016</v>
          </cell>
          <cell r="AL44">
            <v>0</v>
          </cell>
          <cell r="AM44">
            <v>1</v>
          </cell>
          <cell r="AN44">
            <v>18.2</v>
          </cell>
          <cell r="AO44">
            <v>8.1999999999999993</v>
          </cell>
          <cell r="AP44">
            <v>0</v>
          </cell>
          <cell r="AQ44">
            <v>42.86</v>
          </cell>
          <cell r="AR44">
            <v>85.37</v>
          </cell>
          <cell r="AS44">
            <v>0</v>
          </cell>
          <cell r="AT44">
            <v>780</v>
          </cell>
          <cell r="AU44">
            <v>700</v>
          </cell>
        </row>
        <row r="45">
          <cell r="AH45" t="str">
            <v>EPC</v>
          </cell>
          <cell r="AI45" t="str">
            <v xml:space="preserve">EPOXY ENAMEL/POLYAMIDE CURED </v>
          </cell>
          <cell r="AJ45" t="str">
            <v>4415(A-515)</v>
          </cell>
          <cell r="AK45">
            <v>0</v>
          </cell>
          <cell r="AL45">
            <v>0</v>
          </cell>
          <cell r="AM45">
            <v>1</v>
          </cell>
          <cell r="AN45">
            <v>19.8</v>
          </cell>
          <cell r="AO45">
            <v>0</v>
          </cell>
          <cell r="AP45">
            <v>0</v>
          </cell>
          <cell r="AQ45">
            <v>42.93</v>
          </cell>
          <cell r="AR45">
            <v>0</v>
          </cell>
          <cell r="AS45">
            <v>0</v>
          </cell>
          <cell r="AT45">
            <v>850</v>
          </cell>
        </row>
        <row r="46">
          <cell r="AI46" t="str">
            <v>EPOXY NON-SKID SURFACING</v>
          </cell>
          <cell r="AJ46" t="str">
            <v>4425(A-525)</v>
          </cell>
          <cell r="AK46" t="str">
            <v>1018</v>
          </cell>
          <cell r="AL46">
            <v>0</v>
          </cell>
          <cell r="AM46">
            <v>1</v>
          </cell>
          <cell r="AN46">
            <v>18</v>
          </cell>
          <cell r="AO46">
            <v>31.3</v>
          </cell>
          <cell r="AP46">
            <v>0</v>
          </cell>
          <cell r="AQ46">
            <v>37.78</v>
          </cell>
          <cell r="AR46">
            <v>47.92</v>
          </cell>
          <cell r="AS46">
            <v>0</v>
          </cell>
          <cell r="AT46">
            <v>680</v>
          </cell>
          <cell r="AU46">
            <v>1500</v>
          </cell>
        </row>
        <row r="47">
          <cell r="AH47" t="str">
            <v>EPAP</v>
          </cell>
          <cell r="AI47" t="str">
            <v>EPOXY-POLYAMIDE,ALLOY PRIMER.</v>
          </cell>
          <cell r="AJ47" t="str">
            <v>4465(A-650)</v>
          </cell>
          <cell r="AK47">
            <v>1020</v>
          </cell>
          <cell r="AL47">
            <v>0</v>
          </cell>
          <cell r="AM47">
            <v>1</v>
          </cell>
          <cell r="AN47">
            <v>21</v>
          </cell>
          <cell r="AO47">
            <v>26.92</v>
          </cell>
          <cell r="AP47">
            <v>0</v>
          </cell>
          <cell r="AQ47">
            <v>42.86</v>
          </cell>
          <cell r="AR47">
            <v>13</v>
          </cell>
          <cell r="AS47">
            <v>0</v>
          </cell>
          <cell r="AT47">
            <v>900</v>
          </cell>
          <cell r="AU47">
            <v>350</v>
          </cell>
        </row>
        <row r="48">
          <cell r="AI48" t="str">
            <v>LEAD SILICO CHROMATE EP.PRI./POLYAMIDE CURED</v>
          </cell>
          <cell r="AJ48" t="str">
            <v>4430(A-530)</v>
          </cell>
          <cell r="AK48">
            <v>0</v>
          </cell>
          <cell r="AL48">
            <v>0</v>
          </cell>
          <cell r="AM48">
            <v>1</v>
          </cell>
          <cell r="AN48">
            <v>21.97</v>
          </cell>
          <cell r="AO48">
            <v>0</v>
          </cell>
          <cell r="AP48">
            <v>0</v>
          </cell>
          <cell r="AQ48">
            <v>37.78</v>
          </cell>
          <cell r="AR48">
            <v>0</v>
          </cell>
          <cell r="AS48">
            <v>0</v>
          </cell>
          <cell r="AT48">
            <v>830</v>
          </cell>
        </row>
        <row r="49">
          <cell r="AH49" t="str">
            <v>ERLP</v>
          </cell>
          <cell r="AI49" t="str">
            <v>EPOXY RED LEAD POLYAMIDE CURED PRIMER</v>
          </cell>
          <cell r="AJ49" t="str">
            <v>4440(A-540)</v>
          </cell>
          <cell r="AK49" t="str">
            <v>1051</v>
          </cell>
          <cell r="AL49">
            <v>0</v>
          </cell>
          <cell r="AM49">
            <v>1</v>
          </cell>
          <cell r="AN49">
            <v>19.399999999999999</v>
          </cell>
          <cell r="AO49">
            <v>15.8</v>
          </cell>
          <cell r="AP49">
            <v>0</v>
          </cell>
          <cell r="AQ49">
            <v>42.78</v>
          </cell>
          <cell r="AR49">
            <v>43.04</v>
          </cell>
          <cell r="AS49">
            <v>0</v>
          </cell>
          <cell r="AT49">
            <v>830</v>
          </cell>
          <cell r="AU49">
            <v>680</v>
          </cell>
        </row>
        <row r="50">
          <cell r="AH50" t="str">
            <v>EROP</v>
          </cell>
          <cell r="AI50" t="str">
            <v>RED LEAD-RED OXIDE EP./POLYAMIDE CURED PRI.</v>
          </cell>
          <cell r="AJ50" t="str">
            <v>4445(A-545)</v>
          </cell>
          <cell r="AK50" t="str">
            <v>1060</v>
          </cell>
          <cell r="AL50">
            <v>0</v>
          </cell>
          <cell r="AM50">
            <v>1</v>
          </cell>
          <cell r="AN50">
            <v>18.7</v>
          </cell>
          <cell r="AO50">
            <v>20.9</v>
          </cell>
          <cell r="AP50">
            <v>0</v>
          </cell>
          <cell r="AQ50">
            <v>42.78</v>
          </cell>
          <cell r="AR50">
            <v>28.71</v>
          </cell>
          <cell r="AS50">
            <v>0</v>
          </cell>
          <cell r="AT50">
            <v>800</v>
          </cell>
          <cell r="AU50">
            <v>600</v>
          </cell>
        </row>
        <row r="51">
          <cell r="AH51" t="str">
            <v>ETC</v>
          </cell>
          <cell r="AI51" t="str">
            <v>TAR EPOXY COATING/AMINE CURED</v>
          </cell>
          <cell r="AJ51" t="str">
            <v>4460(A-560)</v>
          </cell>
          <cell r="AK51" t="str">
            <v>1070(EP-10)</v>
          </cell>
          <cell r="AL51" t="str">
            <v>96</v>
          </cell>
          <cell r="AM51">
            <v>1</v>
          </cell>
          <cell r="AN51">
            <v>11.69</v>
          </cell>
          <cell r="AO51">
            <v>12.2</v>
          </cell>
          <cell r="AP51">
            <v>32.700000000000003</v>
          </cell>
          <cell r="AQ51">
            <v>42.78</v>
          </cell>
          <cell r="AR51">
            <v>57.38</v>
          </cell>
          <cell r="AS51">
            <v>45.87</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L53">
            <v>0</v>
          </cell>
          <cell r="AM53">
            <v>1</v>
          </cell>
          <cell r="AN53">
            <v>12.6</v>
          </cell>
          <cell r="AO53">
            <v>32.1</v>
          </cell>
          <cell r="AP53">
            <v>0</v>
          </cell>
          <cell r="AQ53">
            <v>55.56</v>
          </cell>
          <cell r="AR53">
            <v>42.37</v>
          </cell>
          <cell r="AS53">
            <v>0</v>
          </cell>
          <cell r="AT53">
            <v>700</v>
          </cell>
          <cell r="AU53">
            <v>1360</v>
          </cell>
        </row>
        <row r="54">
          <cell r="AH54" t="str">
            <v>EPF</v>
          </cell>
          <cell r="AI54" t="str">
            <v>EPOXY-POLYAMINE,FINISH</v>
          </cell>
          <cell r="AJ54" t="str">
            <v>4465(A-650)</v>
          </cell>
          <cell r="AK54" t="str">
            <v>SP-08</v>
          </cell>
          <cell r="AL54">
            <v>0</v>
          </cell>
          <cell r="AM54">
            <v>1</v>
          </cell>
          <cell r="AN54">
            <v>21</v>
          </cell>
          <cell r="AO54">
            <v>24.4</v>
          </cell>
          <cell r="AP54">
            <v>0</v>
          </cell>
          <cell r="AQ54">
            <v>42.86</v>
          </cell>
          <cell r="AR54">
            <v>25</v>
          </cell>
          <cell r="AS54">
            <v>0</v>
          </cell>
          <cell r="AT54">
            <v>900</v>
          </cell>
          <cell r="AU54">
            <v>610</v>
          </cell>
        </row>
        <row r="55">
          <cell r="AH55" t="str">
            <v>EPRLP</v>
          </cell>
          <cell r="AI55" t="str">
            <v>EPOXY/POLYAMINE,RED LEAD PRIMER</v>
          </cell>
          <cell r="AJ55" t="str">
            <v>4570(A-700)</v>
          </cell>
          <cell r="AK55" t="str">
            <v>SP-09</v>
          </cell>
          <cell r="AL55">
            <v>0</v>
          </cell>
          <cell r="AM55">
            <v>1</v>
          </cell>
          <cell r="AN55">
            <v>21</v>
          </cell>
          <cell r="AO55">
            <v>32</v>
          </cell>
          <cell r="AP55">
            <v>0</v>
          </cell>
          <cell r="AQ55">
            <v>42.86</v>
          </cell>
          <cell r="AR55">
            <v>23.75</v>
          </cell>
          <cell r="AS55">
            <v>0</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K64">
            <v>0</v>
          </cell>
          <cell r="AL64" t="str">
            <v>531</v>
          </cell>
          <cell r="AM64">
            <v>1</v>
          </cell>
          <cell r="AN64">
            <v>13.4</v>
          </cell>
          <cell r="AO64">
            <v>0</v>
          </cell>
          <cell r="AP64">
            <v>14.5</v>
          </cell>
          <cell r="AQ64">
            <v>37.31</v>
          </cell>
          <cell r="AR64">
            <v>0</v>
          </cell>
          <cell r="AS64">
            <v>36.409999999999997</v>
          </cell>
          <cell r="AT64">
            <v>500</v>
          </cell>
          <cell r="AU64">
            <v>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K66">
            <v>0</v>
          </cell>
          <cell r="AL66" t="str">
            <v>500</v>
          </cell>
          <cell r="AM66">
            <v>1</v>
          </cell>
          <cell r="AN66">
            <v>17.2</v>
          </cell>
          <cell r="AO66">
            <v>0</v>
          </cell>
          <cell r="AP66">
            <v>15</v>
          </cell>
          <cell r="AQ66">
            <v>37.79</v>
          </cell>
          <cell r="AR66">
            <v>0</v>
          </cell>
          <cell r="AS66">
            <v>30.4</v>
          </cell>
          <cell r="AT66">
            <v>650</v>
          </cell>
          <cell r="AU66">
            <v>0</v>
          </cell>
          <cell r="AV66">
            <v>456</v>
          </cell>
        </row>
        <row r="67">
          <cell r="AH67" t="str">
            <v>CRROP</v>
          </cell>
          <cell r="AI67" t="str">
            <v xml:space="preserve">CHLORINATED RUBBER RED LEAD-RED OXIDE PRIMER </v>
          </cell>
          <cell r="AJ67" t="str">
            <v>4576(C-760)</v>
          </cell>
          <cell r="AK67">
            <v>0</v>
          </cell>
          <cell r="AL67" t="str">
            <v>550</v>
          </cell>
          <cell r="AM67">
            <v>1</v>
          </cell>
          <cell r="AN67">
            <v>15.9</v>
          </cell>
          <cell r="AO67">
            <v>0</v>
          </cell>
          <cell r="AP67">
            <v>14.8</v>
          </cell>
          <cell r="AQ67">
            <v>38.99</v>
          </cell>
          <cell r="AR67">
            <v>0</v>
          </cell>
          <cell r="AS67">
            <v>33.78</v>
          </cell>
          <cell r="AT67">
            <v>620</v>
          </cell>
          <cell r="AU67">
            <v>0</v>
          </cell>
          <cell r="AV67">
            <v>500</v>
          </cell>
        </row>
        <row r="68">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1">
          <cell r="AI71" t="str">
            <v xml:space="preserve">SILICONE RESIN </v>
          </cell>
        </row>
        <row r="72">
          <cell r="AH72" t="str">
            <v>HP200</v>
          </cell>
          <cell r="AI72" t="str">
            <v>HEAT-RESISTING PRIMER 200'C ,SILICONE SERIES.</v>
          </cell>
          <cell r="AJ72" t="str">
            <v>0631</v>
          </cell>
          <cell r="AK72" t="str">
            <v>1512</v>
          </cell>
          <cell r="AL72">
            <v>0</v>
          </cell>
          <cell r="AM72">
            <v>1</v>
          </cell>
          <cell r="AN72">
            <v>16.5</v>
          </cell>
          <cell r="AO72">
            <v>26.2</v>
          </cell>
          <cell r="AP72">
            <v>0</v>
          </cell>
          <cell r="AQ72">
            <v>36.36</v>
          </cell>
          <cell r="AR72">
            <v>38.17</v>
          </cell>
          <cell r="AS72">
            <v>0</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L74">
            <v>0</v>
          </cell>
          <cell r="AM74">
            <v>1</v>
          </cell>
          <cell r="AN74">
            <v>35.799999999999997</v>
          </cell>
          <cell r="AO74">
            <v>34.1</v>
          </cell>
          <cell r="AP74">
            <v>0</v>
          </cell>
          <cell r="AQ74">
            <v>36.31</v>
          </cell>
          <cell r="AR74">
            <v>38.119999999999997</v>
          </cell>
          <cell r="AS74">
            <v>0</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L76">
            <v>0</v>
          </cell>
          <cell r="AM76">
            <v>1</v>
          </cell>
          <cell r="AN76">
            <v>17.5</v>
          </cell>
          <cell r="AO76">
            <v>27.3</v>
          </cell>
          <cell r="AP76">
            <v>0</v>
          </cell>
          <cell r="AQ76">
            <v>30.29</v>
          </cell>
          <cell r="AR76">
            <v>28.57</v>
          </cell>
          <cell r="AS76">
            <v>0</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L78">
            <v>0</v>
          </cell>
          <cell r="AM78">
            <v>1</v>
          </cell>
          <cell r="AN78">
            <v>51.61</v>
          </cell>
          <cell r="AO78">
            <v>59.4</v>
          </cell>
          <cell r="AP78">
            <v>0</v>
          </cell>
          <cell r="AQ78">
            <v>25.19</v>
          </cell>
          <cell r="AR78">
            <v>28.62</v>
          </cell>
          <cell r="AS78">
            <v>0</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L80">
            <v>0</v>
          </cell>
          <cell r="AM80">
            <v>1</v>
          </cell>
          <cell r="AN80">
            <v>51.61</v>
          </cell>
          <cell r="AO80">
            <v>68</v>
          </cell>
          <cell r="AP80">
            <v>0</v>
          </cell>
          <cell r="AQ80">
            <v>25.19</v>
          </cell>
          <cell r="AR80">
            <v>10</v>
          </cell>
          <cell r="AS80">
            <v>0</v>
          </cell>
          <cell r="AT80">
            <v>1300</v>
          </cell>
          <cell r="AU80">
            <v>680</v>
          </cell>
        </row>
        <row r="82">
          <cell r="AI82" t="str">
            <v xml:space="preserve">POLY-VINYL BUTYRAL RESIN (PVB) </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L84">
            <v>0</v>
          </cell>
          <cell r="AM84">
            <v>1</v>
          </cell>
          <cell r="AN84">
            <v>24.5</v>
          </cell>
          <cell r="AO84">
            <v>28.8</v>
          </cell>
          <cell r="AP84">
            <v>0</v>
          </cell>
          <cell r="AQ84">
            <v>22.04</v>
          </cell>
          <cell r="AR84">
            <v>19.79</v>
          </cell>
          <cell r="AS84">
            <v>0</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L86">
            <v>0</v>
          </cell>
          <cell r="AM86">
            <v>1</v>
          </cell>
          <cell r="AN86">
            <v>29.1</v>
          </cell>
          <cell r="AO86">
            <v>26.21</v>
          </cell>
          <cell r="AP86">
            <v>0</v>
          </cell>
          <cell r="AQ86">
            <v>18.899999999999999</v>
          </cell>
          <cell r="AR86">
            <v>19.079999999999998</v>
          </cell>
          <cell r="AS86">
            <v>0</v>
          </cell>
          <cell r="AT86">
            <v>550</v>
          </cell>
          <cell r="AU86">
            <v>500</v>
          </cell>
        </row>
        <row r="87">
          <cell r="AI87" t="str">
            <v>PIGMENTED PVC VINYL FINISH</v>
          </cell>
          <cell r="AJ87" t="str">
            <v>4340(U-400)</v>
          </cell>
          <cell r="AK87" t="str">
            <v>SP34(VA-51)</v>
          </cell>
          <cell r="AL87">
            <v>0</v>
          </cell>
          <cell r="AM87">
            <v>1</v>
          </cell>
          <cell r="AN87">
            <v>21.2</v>
          </cell>
          <cell r="AO87">
            <v>27.3</v>
          </cell>
          <cell r="AP87">
            <v>0</v>
          </cell>
          <cell r="AQ87">
            <v>30.19</v>
          </cell>
          <cell r="AR87">
            <v>19.78</v>
          </cell>
          <cell r="AS87">
            <v>0</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L93">
            <v>0</v>
          </cell>
          <cell r="AM93">
            <v>1</v>
          </cell>
          <cell r="AN93">
            <v>46.3</v>
          </cell>
          <cell r="AO93">
            <v>56.2</v>
          </cell>
          <cell r="AP93">
            <v>0</v>
          </cell>
          <cell r="AQ93">
            <v>30.24</v>
          </cell>
          <cell r="AR93">
            <v>30.25</v>
          </cell>
          <cell r="AS93">
            <v>0</v>
          </cell>
          <cell r="AT93">
            <v>1400</v>
          </cell>
          <cell r="AU93">
            <v>1700</v>
          </cell>
        </row>
        <row r="94">
          <cell r="AI94" t="str">
            <v>POLYURETHANE TANK LINING</v>
          </cell>
          <cell r="AJ94" t="str">
            <v>4230(I-310)</v>
          </cell>
          <cell r="AK94" t="str">
            <v>733</v>
          </cell>
          <cell r="AL94">
            <v>0</v>
          </cell>
          <cell r="AM94">
            <v>1</v>
          </cell>
          <cell r="AN94">
            <v>37</v>
          </cell>
          <cell r="AO94">
            <v>19.8</v>
          </cell>
          <cell r="AP94">
            <v>0</v>
          </cell>
          <cell r="AQ94">
            <v>37.840000000000003</v>
          </cell>
          <cell r="AR94">
            <v>28.79</v>
          </cell>
          <cell r="AS94">
            <v>0</v>
          </cell>
          <cell r="AT94">
            <v>1400</v>
          </cell>
          <cell r="AU94">
            <v>570</v>
          </cell>
        </row>
        <row r="95">
          <cell r="AI95" t="str">
            <v>NON-REACTIVE POLYURETHANE PRIMER</v>
          </cell>
          <cell r="AJ95" t="str">
            <v>4239(I-350)</v>
          </cell>
          <cell r="AK95">
            <v>0</v>
          </cell>
          <cell r="AL95">
            <v>0</v>
          </cell>
          <cell r="AM95">
            <v>1</v>
          </cell>
          <cell r="AN95">
            <v>18</v>
          </cell>
          <cell r="AO95">
            <v>0</v>
          </cell>
          <cell r="AP95">
            <v>0</v>
          </cell>
          <cell r="AQ95">
            <v>55.56</v>
          </cell>
          <cell r="AR95">
            <v>0</v>
          </cell>
          <cell r="AS95">
            <v>0</v>
          </cell>
          <cell r="AT95">
            <v>1000</v>
          </cell>
        </row>
        <row r="96">
          <cell r="AI96" t="str">
            <v>CLEAR POLYURETHANE FINISH</v>
          </cell>
          <cell r="AJ96" t="str">
            <v>4235(I-390)</v>
          </cell>
          <cell r="AK96" t="str">
            <v>1101</v>
          </cell>
          <cell r="AL96">
            <v>0</v>
          </cell>
          <cell r="AM96">
            <v>1</v>
          </cell>
          <cell r="AN96">
            <v>31.7</v>
          </cell>
          <cell r="AO96">
            <v>17</v>
          </cell>
          <cell r="AP96">
            <v>0</v>
          </cell>
          <cell r="AQ96">
            <v>37.85</v>
          </cell>
          <cell r="AR96">
            <v>26.47</v>
          </cell>
          <cell r="AS96">
            <v>0</v>
          </cell>
          <cell r="AT96">
            <v>1200</v>
          </cell>
          <cell r="AU96">
            <v>450</v>
          </cell>
        </row>
        <row r="97">
          <cell r="AI97" t="str">
            <v>URETHANE CHROMATE PRIMER</v>
          </cell>
          <cell r="AJ97" t="str">
            <v>4420(A-200)</v>
          </cell>
          <cell r="AK97" t="str">
            <v>1106</v>
          </cell>
          <cell r="AL97">
            <v>0</v>
          </cell>
          <cell r="AM97">
            <v>1</v>
          </cell>
          <cell r="AN97">
            <v>21.6</v>
          </cell>
          <cell r="AO97">
            <v>12.5</v>
          </cell>
          <cell r="AP97">
            <v>0</v>
          </cell>
          <cell r="AQ97">
            <v>37.04</v>
          </cell>
          <cell r="AR97">
            <v>24</v>
          </cell>
          <cell r="AS97">
            <v>0</v>
          </cell>
          <cell r="AT97">
            <v>800</v>
          </cell>
          <cell r="AU97">
            <v>300</v>
          </cell>
        </row>
        <row r="98">
          <cell r="AI98" t="str">
            <v>ZINC TETROXYCHROMATE BUTYRAL ETCH PRIMER</v>
          </cell>
          <cell r="AJ98" t="str">
            <v>4322(U-220)</v>
          </cell>
          <cell r="AK98" t="str">
            <v>738</v>
          </cell>
          <cell r="AL98">
            <v>0</v>
          </cell>
          <cell r="AM98">
            <v>1</v>
          </cell>
          <cell r="AN98">
            <v>58.41</v>
          </cell>
          <cell r="AO98">
            <v>69.59</v>
          </cell>
          <cell r="AP98">
            <v>0</v>
          </cell>
          <cell r="AQ98">
            <v>8.56</v>
          </cell>
          <cell r="AR98">
            <v>28.74</v>
          </cell>
          <cell r="AS98">
            <v>0</v>
          </cell>
          <cell r="AT98">
            <v>500</v>
          </cell>
          <cell r="AU98">
            <v>2000</v>
          </cell>
        </row>
        <row r="100">
          <cell r="AI100" t="str">
            <v>MASONRY &amp; ACRYLIC PAINT</v>
          </cell>
        </row>
        <row r="101">
          <cell r="AI101" t="str">
            <v>SOLVENT BASE MASONRY PRIMER</v>
          </cell>
          <cell r="AJ101" t="str">
            <v>1541</v>
          </cell>
          <cell r="AK101">
            <v>0</v>
          </cell>
          <cell r="AL101" t="str">
            <v>140</v>
          </cell>
          <cell r="AM101">
            <v>1</v>
          </cell>
          <cell r="AN101">
            <v>9.6999999999999993</v>
          </cell>
          <cell r="AO101">
            <v>0</v>
          </cell>
          <cell r="AP101">
            <v>14</v>
          </cell>
          <cell r="AQ101">
            <v>40.21</v>
          </cell>
          <cell r="AR101">
            <v>0</v>
          </cell>
          <cell r="AS101">
            <v>30.36</v>
          </cell>
          <cell r="AT101">
            <v>390</v>
          </cell>
          <cell r="AU101">
            <v>0</v>
          </cell>
          <cell r="AV101">
            <v>425</v>
          </cell>
        </row>
        <row r="102">
          <cell r="AI102" t="str">
            <v>WATER BASE MASONRY PRIMER</v>
          </cell>
          <cell r="AJ102" t="str">
            <v>1546</v>
          </cell>
          <cell r="AK102">
            <v>0</v>
          </cell>
          <cell r="AL102" t="str">
            <v>140-1</v>
          </cell>
          <cell r="AM102">
            <v>1</v>
          </cell>
          <cell r="AN102">
            <v>8.1999999999999993</v>
          </cell>
          <cell r="AO102">
            <v>0</v>
          </cell>
          <cell r="AP102">
            <v>12</v>
          </cell>
          <cell r="AQ102">
            <v>40.24</v>
          </cell>
          <cell r="AR102">
            <v>0</v>
          </cell>
          <cell r="AS102">
            <v>33.83</v>
          </cell>
          <cell r="AT102">
            <v>330</v>
          </cell>
          <cell r="AU102">
            <v>0</v>
          </cell>
          <cell r="AV102">
            <v>406</v>
          </cell>
        </row>
        <row r="103">
          <cell r="AI103" t="str">
            <v>WATER BASE MASONRY PAINT</v>
          </cell>
          <cell r="AJ103" t="str">
            <v>1556</v>
          </cell>
          <cell r="AK103">
            <v>0</v>
          </cell>
          <cell r="AL103">
            <v>0</v>
          </cell>
          <cell r="AM103">
            <v>1</v>
          </cell>
          <cell r="AN103">
            <v>11.9</v>
          </cell>
          <cell r="AO103">
            <v>0</v>
          </cell>
          <cell r="AP103">
            <v>25.8</v>
          </cell>
          <cell r="AQ103">
            <v>36.97</v>
          </cell>
          <cell r="AR103">
            <v>0</v>
          </cell>
          <cell r="AS103">
            <v>0</v>
          </cell>
          <cell r="AT103">
            <v>440</v>
          </cell>
        </row>
        <row r="104">
          <cell r="AI104" t="str">
            <v xml:space="preserve">ACRYLIC EMULSION PAINT </v>
          </cell>
          <cell r="AJ104" t="str">
            <v>1656</v>
          </cell>
          <cell r="AK104">
            <v>0</v>
          </cell>
          <cell r="AL104">
            <v>0</v>
          </cell>
          <cell r="AM104">
            <v>1</v>
          </cell>
          <cell r="AN104">
            <v>9.4</v>
          </cell>
          <cell r="AO104">
            <v>0</v>
          </cell>
          <cell r="AP104">
            <v>25.8</v>
          </cell>
          <cell r="AQ104">
            <v>38.299999999999997</v>
          </cell>
          <cell r="AR104">
            <v>0</v>
          </cell>
          <cell r="AS104">
            <v>34.880000000000003</v>
          </cell>
          <cell r="AT104">
            <v>360</v>
          </cell>
          <cell r="AU104">
            <v>0</v>
          </cell>
          <cell r="AV104">
            <v>900</v>
          </cell>
        </row>
        <row r="105">
          <cell r="AI105" t="str">
            <v xml:space="preserve">EMULSION PAINT </v>
          </cell>
          <cell r="AJ105" t="str">
            <v>1657</v>
          </cell>
          <cell r="AK105">
            <v>0</v>
          </cell>
          <cell r="AL105" t="str">
            <v>130</v>
          </cell>
          <cell r="AM105">
            <v>1</v>
          </cell>
          <cell r="AN105">
            <v>6.4</v>
          </cell>
          <cell r="AO105">
            <v>0</v>
          </cell>
          <cell r="AP105">
            <v>5.8</v>
          </cell>
          <cell r="AQ105">
            <v>40.630000000000003</v>
          </cell>
          <cell r="AR105">
            <v>0</v>
          </cell>
          <cell r="AS105">
            <v>34.83</v>
          </cell>
          <cell r="AT105">
            <v>260</v>
          </cell>
          <cell r="AU105">
            <v>0</v>
          </cell>
          <cell r="AV105">
            <v>202</v>
          </cell>
        </row>
        <row r="107">
          <cell r="AI107" t="str">
            <v>OTHER PAINT</v>
          </cell>
        </row>
        <row r="108">
          <cell r="AH108" t="str">
            <v>AO</v>
          </cell>
          <cell r="AI108" t="str">
            <v>AMERLOCK-400 100,</v>
          </cell>
          <cell r="AJ108">
            <v>0</v>
          </cell>
          <cell r="AK108">
            <v>0</v>
          </cell>
          <cell r="AL108">
            <v>0</v>
          </cell>
          <cell r="AM108">
            <v>1</v>
          </cell>
          <cell r="AN108">
            <v>0</v>
          </cell>
          <cell r="AO108">
            <v>35</v>
          </cell>
          <cell r="AP108">
            <v>0</v>
          </cell>
          <cell r="AQ108">
            <v>0</v>
          </cell>
          <cell r="AR108">
            <v>21</v>
          </cell>
          <cell r="AS108">
            <v>0</v>
          </cell>
          <cell r="AT108">
            <v>0</v>
          </cell>
          <cell r="AU108">
            <v>735</v>
          </cell>
        </row>
        <row r="109">
          <cell r="AI109" t="str">
            <v>BLACK VARNISH</v>
          </cell>
          <cell r="AJ109" t="str">
            <v>1727</v>
          </cell>
          <cell r="AK109">
            <v>0</v>
          </cell>
          <cell r="AL109" t="str">
            <v>170</v>
          </cell>
          <cell r="AM109">
            <v>1</v>
          </cell>
          <cell r="AN109">
            <v>5.8</v>
          </cell>
          <cell r="AO109">
            <v>0</v>
          </cell>
          <cell r="AP109">
            <v>6.2</v>
          </cell>
          <cell r="AQ109">
            <v>34.479999999999997</v>
          </cell>
          <cell r="AR109">
            <v>0</v>
          </cell>
          <cell r="AS109">
            <v>26.94</v>
          </cell>
          <cell r="AT109">
            <v>200</v>
          </cell>
          <cell r="AU109">
            <v>0</v>
          </cell>
          <cell r="AV109">
            <v>167</v>
          </cell>
        </row>
        <row r="110">
          <cell r="AI110" t="str">
            <v>NEO WATER PROOF COATING</v>
          </cell>
          <cell r="AJ110" t="str">
            <v>1728</v>
          </cell>
          <cell r="AK110">
            <v>0</v>
          </cell>
          <cell r="AL110" t="str">
            <v>160</v>
          </cell>
          <cell r="AM110">
            <v>1</v>
          </cell>
          <cell r="AN110">
            <v>4.4000000000000004</v>
          </cell>
          <cell r="AO110">
            <v>0</v>
          </cell>
          <cell r="AP110">
            <v>6.7</v>
          </cell>
          <cell r="AQ110">
            <v>227.27</v>
          </cell>
          <cell r="AR110">
            <v>0</v>
          </cell>
          <cell r="AS110">
            <v>28.81</v>
          </cell>
          <cell r="AT110">
            <v>1000</v>
          </cell>
          <cell r="AU110">
            <v>0</v>
          </cell>
          <cell r="AV110">
            <v>193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refreshError="1"/>
      <sheetData sheetId="193"/>
      <sheetData sheetId="194"/>
      <sheetData sheetId="195"/>
      <sheetData sheetId="196"/>
      <sheetData sheetId="197"/>
      <sheetData sheetId="198"/>
      <sheetData sheetId="199"/>
      <sheetData sheetId="200"/>
      <sheetData sheetId="201"/>
      <sheetData sheetId="202" refreshError="1"/>
      <sheetData sheetId="203" refreshError="1"/>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refreshError="1"/>
      <sheetData sheetId="222" refreshError="1"/>
      <sheetData sheetId="223" refreshError="1"/>
      <sheetData sheetId="224" refreshError="1"/>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efreshError="1"/>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refreshError="1"/>
      <sheetData sheetId="360"/>
      <sheetData sheetId="361"/>
      <sheetData sheetId="362"/>
      <sheetData sheetId="363"/>
      <sheetData sheetId="364"/>
      <sheetData sheetId="365"/>
      <sheetData sheetId="366"/>
      <sheetData sheetId="367"/>
      <sheetData sheetId="368"/>
      <sheetData sheetId="369"/>
      <sheetData sheetId="370" refreshError="1"/>
      <sheetData sheetId="371"/>
      <sheetData sheetId="372" refreshError="1"/>
      <sheetData sheetId="373" refreshError="1"/>
      <sheetData sheetId="374" refreshError="1"/>
      <sheetData sheetId="375" refreshError="1"/>
      <sheetData sheetId="376" refreshError="1"/>
      <sheetData sheetId="37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 val="IBASE"/>
    </sheetNames>
    <sheetDataSet>
      <sheetData sheetId="0" refreshError="1"/>
      <sheetData sheetId="1" refreshError="1"/>
      <sheetData sheetId="2" refreshError="1">
        <row r="1">
          <cell r="A1" t="str">
            <v>STATISTICAL ESTIMATION OF FITTINGS AND VALVES FOR PIPING WORK</v>
          </cell>
        </row>
        <row r="2">
          <cell r="A2" t="str">
            <v xml:space="preserve">PROJECT NO : </v>
          </cell>
        </row>
        <row r="3">
          <cell r="A3" t="str">
            <v>Fc =</v>
          </cell>
          <cell r="B3">
            <v>1</v>
          </cell>
          <cell r="C3" t="str">
            <v>Fp =</v>
          </cell>
          <cell r="D3">
            <v>0.1</v>
          </cell>
        </row>
        <row r="4">
          <cell r="F4" t="str">
            <v>FITTING NO</v>
          </cell>
          <cell r="G4">
            <v>0</v>
          </cell>
          <cell r="H4">
            <v>0</v>
          </cell>
          <cell r="I4">
            <v>0</v>
          </cell>
          <cell r="J4">
            <v>0</v>
          </cell>
          <cell r="K4">
            <v>0</v>
          </cell>
          <cell r="L4">
            <v>0</v>
          </cell>
          <cell r="M4">
            <v>0</v>
          </cell>
          <cell r="N4" t="str">
            <v>VALVE NO</v>
          </cell>
          <cell r="O4">
            <v>0</v>
          </cell>
          <cell r="P4">
            <v>0</v>
          </cell>
          <cell r="Q4">
            <v>0</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C6">
            <v>0</v>
          </cell>
          <cell r="D6">
            <v>0</v>
          </cell>
          <cell r="E6" t="str">
            <v xml:space="preserve"> </v>
          </cell>
          <cell r="F6">
            <v>0</v>
          </cell>
          <cell r="G6">
            <v>0</v>
          </cell>
          <cell r="H6">
            <v>0</v>
          </cell>
          <cell r="I6">
            <v>0</v>
          </cell>
          <cell r="J6">
            <v>0</v>
          </cell>
          <cell r="K6">
            <v>0</v>
          </cell>
          <cell r="L6">
            <v>0</v>
          </cell>
          <cell r="M6">
            <v>0</v>
          </cell>
          <cell r="N6">
            <v>0</v>
          </cell>
          <cell r="O6">
            <v>0</v>
          </cell>
          <cell r="P6">
            <v>0</v>
          </cell>
          <cell r="Q6">
            <v>0</v>
          </cell>
          <cell r="R6">
            <v>0</v>
          </cell>
          <cell r="S6">
            <v>0</v>
          </cell>
          <cell r="T6" t="str">
            <v xml:space="preserve"> </v>
          </cell>
          <cell r="U6" t="str">
            <v xml:space="preserve"> </v>
          </cell>
        </row>
        <row r="7">
          <cell r="A7">
            <v>2</v>
          </cell>
          <cell r="B7">
            <v>0.75</v>
          </cell>
          <cell r="C7">
            <v>0</v>
          </cell>
          <cell r="D7">
            <v>0</v>
          </cell>
          <cell r="E7" t="str">
            <v xml:space="preserve"> </v>
          </cell>
          <cell r="F7">
            <v>0</v>
          </cell>
          <cell r="G7">
            <v>0</v>
          </cell>
          <cell r="H7">
            <v>0</v>
          </cell>
          <cell r="I7">
            <v>0</v>
          </cell>
          <cell r="J7">
            <v>0</v>
          </cell>
          <cell r="K7">
            <v>0</v>
          </cell>
          <cell r="L7">
            <v>0</v>
          </cell>
          <cell r="M7">
            <v>0</v>
          </cell>
          <cell r="N7">
            <v>0</v>
          </cell>
          <cell r="O7">
            <v>0</v>
          </cell>
          <cell r="P7">
            <v>0</v>
          </cell>
          <cell r="Q7">
            <v>0</v>
          </cell>
          <cell r="R7">
            <v>0</v>
          </cell>
          <cell r="S7">
            <v>0</v>
          </cell>
          <cell r="T7" t="str">
            <v xml:space="preserve"> </v>
          </cell>
          <cell r="U7" t="str">
            <v xml:space="preserve"> </v>
          </cell>
        </row>
        <row r="8">
          <cell r="A8">
            <v>3</v>
          </cell>
          <cell r="B8">
            <v>1</v>
          </cell>
          <cell r="C8">
            <v>0</v>
          </cell>
          <cell r="D8">
            <v>0</v>
          </cell>
          <cell r="E8" t="str">
            <v xml:space="preserve"> </v>
          </cell>
          <cell r="F8">
            <v>0</v>
          </cell>
          <cell r="G8">
            <v>0</v>
          </cell>
          <cell r="H8">
            <v>0</v>
          </cell>
          <cell r="I8">
            <v>0</v>
          </cell>
          <cell r="J8">
            <v>0</v>
          </cell>
          <cell r="K8">
            <v>0</v>
          </cell>
          <cell r="L8">
            <v>0</v>
          </cell>
          <cell r="M8">
            <v>0</v>
          </cell>
          <cell r="N8">
            <v>0</v>
          </cell>
          <cell r="O8">
            <v>0</v>
          </cell>
          <cell r="P8">
            <v>0</v>
          </cell>
          <cell r="Q8">
            <v>0</v>
          </cell>
          <cell r="R8">
            <v>0</v>
          </cell>
          <cell r="S8">
            <v>0</v>
          </cell>
          <cell r="T8" t="str">
            <v xml:space="preserve"> </v>
          </cell>
          <cell r="U8" t="str">
            <v xml:space="preserve"> </v>
          </cell>
        </row>
        <row r="9">
          <cell r="A9">
            <v>4</v>
          </cell>
          <cell r="B9">
            <v>1.5</v>
          </cell>
          <cell r="C9">
            <v>0</v>
          </cell>
          <cell r="D9">
            <v>0</v>
          </cell>
          <cell r="E9" t="str">
            <v xml:space="preserve"> </v>
          </cell>
          <cell r="F9">
            <v>0</v>
          </cell>
          <cell r="G9">
            <v>0</v>
          </cell>
          <cell r="H9">
            <v>0</v>
          </cell>
          <cell r="I9">
            <v>0</v>
          </cell>
          <cell r="J9">
            <v>0</v>
          </cell>
          <cell r="K9">
            <v>0</v>
          </cell>
          <cell r="L9">
            <v>0</v>
          </cell>
          <cell r="M9">
            <v>0</v>
          </cell>
          <cell r="N9">
            <v>0</v>
          </cell>
          <cell r="O9">
            <v>0</v>
          </cell>
          <cell r="P9">
            <v>0</v>
          </cell>
          <cell r="Q9">
            <v>0</v>
          </cell>
          <cell r="R9">
            <v>0</v>
          </cell>
          <cell r="S9">
            <v>0</v>
          </cell>
          <cell r="T9" t="str">
            <v xml:space="preserve"> </v>
          </cell>
          <cell r="U9" t="str">
            <v xml:space="preserve"> </v>
          </cell>
        </row>
        <row r="10">
          <cell r="A10">
            <v>5</v>
          </cell>
          <cell r="B10">
            <v>2</v>
          </cell>
          <cell r="C10">
            <v>0</v>
          </cell>
          <cell r="D10">
            <v>0</v>
          </cell>
          <cell r="E10" t="str">
            <v xml:space="preserve">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xml:space="preserve"> </v>
          </cell>
          <cell r="U10" t="str">
            <v xml:space="preserve"> </v>
          </cell>
        </row>
        <row r="11">
          <cell r="A11">
            <v>6</v>
          </cell>
          <cell r="B11">
            <v>2.5</v>
          </cell>
          <cell r="C11">
            <v>0</v>
          </cell>
          <cell r="D11">
            <v>0</v>
          </cell>
          <cell r="E11" t="str">
            <v xml:space="preserve">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xml:space="preserve"> </v>
          </cell>
          <cell r="U11" t="str">
            <v xml:space="preserve"> </v>
          </cell>
        </row>
        <row r="12">
          <cell r="A12">
            <v>7</v>
          </cell>
          <cell r="B12">
            <v>3</v>
          </cell>
          <cell r="C12">
            <v>0</v>
          </cell>
          <cell r="D12">
            <v>0</v>
          </cell>
          <cell r="E12" t="str">
            <v xml:space="preserve">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xml:space="preserve"> </v>
          </cell>
          <cell r="U12" t="str">
            <v xml:space="preserve"> </v>
          </cell>
        </row>
        <row r="13">
          <cell r="A13">
            <v>8</v>
          </cell>
          <cell r="B13">
            <v>4</v>
          </cell>
          <cell r="C13">
            <v>0</v>
          </cell>
          <cell r="D13">
            <v>0</v>
          </cell>
          <cell r="E13" t="str">
            <v xml:space="preserve">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xml:space="preserve"> </v>
          </cell>
          <cell r="U13" t="str">
            <v xml:space="preserve"> </v>
          </cell>
        </row>
        <row r="14">
          <cell r="A14">
            <v>9</v>
          </cell>
          <cell r="B14">
            <v>5</v>
          </cell>
          <cell r="C14">
            <v>0</v>
          </cell>
          <cell r="D14">
            <v>0</v>
          </cell>
          <cell r="E14" t="str">
            <v xml:space="preserve">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xml:space="preserve"> </v>
          </cell>
          <cell r="U14" t="str">
            <v xml:space="preserve"> </v>
          </cell>
        </row>
        <row r="15">
          <cell r="A15">
            <v>10</v>
          </cell>
          <cell r="B15">
            <v>6</v>
          </cell>
          <cell r="C15">
            <v>0</v>
          </cell>
          <cell r="D15">
            <v>0</v>
          </cell>
          <cell r="E15" t="str">
            <v xml:space="preserve">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xml:space="preserve"> </v>
          </cell>
          <cell r="U15" t="str">
            <v xml:space="preserve"> </v>
          </cell>
        </row>
        <row r="16">
          <cell r="A16">
            <v>11</v>
          </cell>
          <cell r="B16">
            <v>8</v>
          </cell>
          <cell r="C16">
            <v>0</v>
          </cell>
          <cell r="D16">
            <v>0</v>
          </cell>
          <cell r="E16" t="str">
            <v xml:space="preserve">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xml:space="preserve"> </v>
          </cell>
          <cell r="U16" t="str">
            <v xml:space="preserve"> </v>
          </cell>
        </row>
        <row r="17">
          <cell r="A17">
            <v>12</v>
          </cell>
          <cell r="B17">
            <v>10</v>
          </cell>
          <cell r="C17">
            <v>0</v>
          </cell>
          <cell r="D17">
            <v>0</v>
          </cell>
          <cell r="E17" t="str">
            <v xml:space="preserve"> </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t="str">
            <v xml:space="preserve"> </v>
          </cell>
          <cell r="U17" t="str">
            <v xml:space="preserve"> </v>
          </cell>
        </row>
        <row r="18">
          <cell r="A18">
            <v>13</v>
          </cell>
          <cell r="B18">
            <v>12</v>
          </cell>
          <cell r="C18">
            <v>0</v>
          </cell>
          <cell r="D18">
            <v>0</v>
          </cell>
          <cell r="E18" t="str">
            <v xml:space="preserve"> </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t="str">
            <v xml:space="preserve"> </v>
          </cell>
          <cell r="U18" t="str">
            <v xml:space="preserve"> </v>
          </cell>
        </row>
        <row r="19">
          <cell r="A19">
            <v>14</v>
          </cell>
          <cell r="B19">
            <v>14</v>
          </cell>
          <cell r="C19">
            <v>0</v>
          </cell>
          <cell r="D19">
            <v>0</v>
          </cell>
          <cell r="E19" t="str">
            <v xml:space="preserve"> </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t="str">
            <v xml:space="preserve"> </v>
          </cell>
          <cell r="U19" t="str">
            <v xml:space="preserve"> </v>
          </cell>
        </row>
        <row r="20">
          <cell r="A20">
            <v>15</v>
          </cell>
          <cell r="B20">
            <v>16</v>
          </cell>
          <cell r="C20">
            <v>0</v>
          </cell>
          <cell r="D20">
            <v>0</v>
          </cell>
          <cell r="E20" t="str">
            <v xml:space="preserve">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xml:space="preserve"> </v>
          </cell>
          <cell r="U20" t="str">
            <v xml:space="preserve"> </v>
          </cell>
        </row>
        <row r="21">
          <cell r="A21">
            <v>16</v>
          </cell>
          <cell r="B21">
            <v>18</v>
          </cell>
          <cell r="C21">
            <v>0</v>
          </cell>
          <cell r="D21">
            <v>0</v>
          </cell>
          <cell r="E21" t="str">
            <v xml:space="preserve"> </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t="str">
            <v xml:space="preserve"> </v>
          </cell>
          <cell r="U21" t="str">
            <v xml:space="preserve"> </v>
          </cell>
        </row>
        <row r="22">
          <cell r="A22">
            <v>17</v>
          </cell>
          <cell r="B22">
            <v>20</v>
          </cell>
          <cell r="C22">
            <v>0</v>
          </cell>
          <cell r="D22">
            <v>0</v>
          </cell>
          <cell r="E22" t="str">
            <v xml:space="preserve"> </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t="str">
            <v xml:space="preserve"> </v>
          </cell>
          <cell r="U22" t="str">
            <v xml:space="preserve"> </v>
          </cell>
        </row>
        <row r="23">
          <cell r="A23">
            <v>18</v>
          </cell>
          <cell r="B23">
            <v>22</v>
          </cell>
          <cell r="C23">
            <v>0</v>
          </cell>
          <cell r="D23">
            <v>0</v>
          </cell>
          <cell r="E23" t="str">
            <v xml:space="preserve"> </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t="str">
            <v xml:space="preserve"> </v>
          </cell>
          <cell r="U23" t="str">
            <v xml:space="preserve"> </v>
          </cell>
        </row>
        <row r="24">
          <cell r="A24">
            <v>19</v>
          </cell>
          <cell r="B24">
            <v>24</v>
          </cell>
          <cell r="C24">
            <v>0</v>
          </cell>
          <cell r="D24">
            <v>0</v>
          </cell>
          <cell r="E24" t="str">
            <v xml:space="preserve"> </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t="str">
            <v xml:space="preserve"> </v>
          </cell>
          <cell r="U24" t="str">
            <v xml:space="preserve"> </v>
          </cell>
        </row>
        <row r="25">
          <cell r="A25">
            <v>20</v>
          </cell>
          <cell r="B25">
            <v>26</v>
          </cell>
          <cell r="C25">
            <v>0</v>
          </cell>
          <cell r="D25">
            <v>0</v>
          </cell>
          <cell r="E25" t="str">
            <v xml:space="preserve"> </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t="str">
            <v xml:space="preserve"> </v>
          </cell>
          <cell r="U25" t="str">
            <v xml:space="preserve"> </v>
          </cell>
        </row>
        <row r="26">
          <cell r="A26">
            <v>21</v>
          </cell>
          <cell r="B26">
            <v>28</v>
          </cell>
          <cell r="C26">
            <v>0</v>
          </cell>
          <cell r="D26">
            <v>0</v>
          </cell>
          <cell r="E26" t="str">
            <v xml:space="preserve"> </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t="str">
            <v xml:space="preserve"> </v>
          </cell>
          <cell r="U26" t="str">
            <v xml:space="preserve"> </v>
          </cell>
        </row>
        <row r="27">
          <cell r="A27">
            <v>22</v>
          </cell>
          <cell r="B27">
            <v>30</v>
          </cell>
          <cell r="C27">
            <v>0</v>
          </cell>
          <cell r="D27">
            <v>0</v>
          </cell>
          <cell r="E27" t="str">
            <v xml:space="preserve"> </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t="str">
            <v xml:space="preserve"> </v>
          </cell>
          <cell r="U27" t="str">
            <v xml:space="preserve"> </v>
          </cell>
        </row>
        <row r="28">
          <cell r="A28">
            <v>23</v>
          </cell>
          <cell r="B28">
            <v>32</v>
          </cell>
          <cell r="C28">
            <v>0</v>
          </cell>
          <cell r="D28">
            <v>0</v>
          </cell>
          <cell r="E28" t="str">
            <v xml:space="preserve"> </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t="str">
            <v xml:space="preserve"> </v>
          </cell>
          <cell r="U28" t="str">
            <v xml:space="preserve"> </v>
          </cell>
        </row>
        <row r="29">
          <cell r="A29">
            <v>24</v>
          </cell>
          <cell r="B29">
            <v>34</v>
          </cell>
          <cell r="C29">
            <v>0</v>
          </cell>
          <cell r="D29">
            <v>0</v>
          </cell>
          <cell r="E29" t="str">
            <v xml:space="preserve"> </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t="str">
            <v xml:space="preserve"> </v>
          </cell>
          <cell r="U29" t="str">
            <v xml:space="preserve"> </v>
          </cell>
        </row>
        <row r="30">
          <cell r="A30">
            <v>25</v>
          </cell>
          <cell r="B30">
            <v>36</v>
          </cell>
          <cell r="C30">
            <v>0</v>
          </cell>
          <cell r="D30">
            <v>0</v>
          </cell>
          <cell r="E30" t="str">
            <v xml:space="preserve"> </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t="str">
            <v xml:space="preserve"> </v>
          </cell>
          <cell r="U30" t="str">
            <v xml:space="preserve"> </v>
          </cell>
        </row>
        <row r="31">
          <cell r="A31">
            <v>26</v>
          </cell>
          <cell r="B31">
            <v>38</v>
          </cell>
          <cell r="C31">
            <v>0</v>
          </cell>
          <cell r="D31">
            <v>0</v>
          </cell>
          <cell r="E31" t="str">
            <v xml:space="preserve"> </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t="str">
            <v xml:space="preserve"> </v>
          </cell>
          <cell r="U31" t="str">
            <v xml:space="preserve"> </v>
          </cell>
        </row>
        <row r="32">
          <cell r="A32">
            <v>27</v>
          </cell>
          <cell r="B32">
            <v>40</v>
          </cell>
          <cell r="C32">
            <v>0</v>
          </cell>
          <cell r="D32">
            <v>0</v>
          </cell>
          <cell r="E32" t="str">
            <v xml:space="preserve"> </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t="str">
            <v xml:space="preserve"> </v>
          </cell>
          <cell r="U32" t="str">
            <v xml:space="preserve"> </v>
          </cell>
        </row>
        <row r="33">
          <cell r="A33">
            <v>28</v>
          </cell>
          <cell r="B33">
            <v>42</v>
          </cell>
          <cell r="C33">
            <v>0</v>
          </cell>
          <cell r="D33">
            <v>0</v>
          </cell>
          <cell r="E33" t="str">
            <v xml:space="preserve"> </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t="str">
            <v xml:space="preserve"> </v>
          </cell>
          <cell r="U33" t="str">
            <v xml:space="preserve"> </v>
          </cell>
        </row>
        <row r="34">
          <cell r="A34">
            <v>29</v>
          </cell>
          <cell r="B34">
            <v>44</v>
          </cell>
          <cell r="C34">
            <v>0</v>
          </cell>
          <cell r="D34">
            <v>0</v>
          </cell>
          <cell r="E34" t="str">
            <v xml:space="preserve"> </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t="str">
            <v xml:space="preserve"> </v>
          </cell>
          <cell r="U34" t="str">
            <v xml:space="preserve"> </v>
          </cell>
        </row>
        <row r="35">
          <cell r="A35">
            <v>30</v>
          </cell>
          <cell r="B35">
            <v>46</v>
          </cell>
          <cell r="C35">
            <v>0</v>
          </cell>
          <cell r="D35">
            <v>0</v>
          </cell>
          <cell r="E35" t="str">
            <v xml:space="preserve"> </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t="str">
            <v xml:space="preserve"> </v>
          </cell>
          <cell r="U35" t="str">
            <v xml:space="preserve"> </v>
          </cell>
        </row>
        <row r="36">
          <cell r="A36">
            <v>31</v>
          </cell>
          <cell r="B36">
            <v>48</v>
          </cell>
          <cell r="C36">
            <v>0</v>
          </cell>
          <cell r="D36">
            <v>0</v>
          </cell>
          <cell r="E36" t="str">
            <v xml:space="preserve"> </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t="str">
            <v xml:space="preserve"> </v>
          </cell>
          <cell r="U36" t="str">
            <v xml:space="preserve"> </v>
          </cell>
        </row>
        <row r="37">
          <cell r="A37">
            <v>32</v>
          </cell>
          <cell r="B37">
            <v>52</v>
          </cell>
          <cell r="C37">
            <v>0</v>
          </cell>
          <cell r="D37">
            <v>0</v>
          </cell>
          <cell r="E37" t="str">
            <v xml:space="preserve"> </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t="str">
            <v xml:space="preserve"> </v>
          </cell>
          <cell r="U37" t="str">
            <v xml:space="preserve"> </v>
          </cell>
        </row>
        <row r="38">
          <cell r="A38">
            <v>33</v>
          </cell>
          <cell r="B38">
            <v>56</v>
          </cell>
          <cell r="C38">
            <v>0</v>
          </cell>
          <cell r="D38">
            <v>0</v>
          </cell>
          <cell r="E38" t="str">
            <v xml:space="preserve"> </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t="str">
            <v xml:space="preserve"> </v>
          </cell>
          <cell r="U38" t="str">
            <v xml:space="preserve"> </v>
          </cell>
        </row>
        <row r="39">
          <cell r="A39">
            <v>34</v>
          </cell>
          <cell r="B39">
            <v>60</v>
          </cell>
          <cell r="C39">
            <v>0</v>
          </cell>
          <cell r="D39">
            <v>0</v>
          </cell>
          <cell r="E39" t="str">
            <v xml:space="preserve"> </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t="str">
            <v xml:space="preserve"> </v>
          </cell>
          <cell r="U39" t="str">
            <v xml:space="preserve"> </v>
          </cell>
        </row>
        <row r="40">
          <cell r="A40">
            <v>35</v>
          </cell>
          <cell r="B40">
            <v>64</v>
          </cell>
          <cell r="C40">
            <v>0</v>
          </cell>
          <cell r="D40">
            <v>0</v>
          </cell>
          <cell r="E40" t="str">
            <v xml:space="preserve"> </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t="str">
            <v xml:space="preserve"> </v>
          </cell>
          <cell r="U40" t="str">
            <v xml:space="preserve"> </v>
          </cell>
        </row>
        <row r="41">
          <cell r="A41">
            <v>36</v>
          </cell>
          <cell r="B41">
            <v>68</v>
          </cell>
          <cell r="C41">
            <v>0</v>
          </cell>
          <cell r="D41">
            <v>0</v>
          </cell>
          <cell r="E41" t="str">
            <v xml:space="preserve"> </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t="str">
            <v xml:space="preserve"> </v>
          </cell>
          <cell r="U41" t="str">
            <v xml:space="preserve"> </v>
          </cell>
        </row>
        <row r="42">
          <cell r="A42">
            <v>37</v>
          </cell>
          <cell r="B42">
            <v>72</v>
          </cell>
          <cell r="C42">
            <v>0</v>
          </cell>
          <cell r="D42">
            <v>0</v>
          </cell>
          <cell r="E42" t="str">
            <v xml:space="preserve"> </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t="str">
            <v xml:space="preserve"> </v>
          </cell>
          <cell r="U42" t="str">
            <v xml:space="preserve"> </v>
          </cell>
        </row>
        <row r="43">
          <cell r="A43">
            <v>38</v>
          </cell>
          <cell r="B43">
            <v>76</v>
          </cell>
          <cell r="C43">
            <v>0</v>
          </cell>
          <cell r="D43">
            <v>0</v>
          </cell>
          <cell r="E43" t="str">
            <v xml:space="preserve"> </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t="str">
            <v xml:space="preserve"> </v>
          </cell>
          <cell r="U43" t="str">
            <v xml:space="preserve"> </v>
          </cell>
        </row>
        <row r="44">
          <cell r="A44">
            <v>39</v>
          </cell>
          <cell r="B44">
            <v>80</v>
          </cell>
          <cell r="C44">
            <v>0</v>
          </cell>
          <cell r="D44">
            <v>0</v>
          </cell>
          <cell r="E44" t="str">
            <v xml:space="preserve"> </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t="str">
            <v xml:space="preserve"> </v>
          </cell>
          <cell r="U44" t="str">
            <v xml:space="preserve"> </v>
          </cell>
        </row>
        <row r="45">
          <cell r="A45" t="str">
            <v>AVE.</v>
          </cell>
          <cell r="B45" t="str">
            <v xml:space="preserve"> </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xml:space="preserve"> </v>
          </cell>
          <cell r="U45" t="str">
            <v xml:space="preserve"> </v>
          </cell>
        </row>
        <row r="47">
          <cell r="A47" t="str">
            <v>*** Reference Paper : Predict Fittings For Piping Systems ***</v>
          </cell>
          <cell r="B47">
            <v>0</v>
          </cell>
          <cell r="C47">
            <v>0</v>
          </cell>
          <cell r="D47">
            <v>0</v>
          </cell>
          <cell r="E47">
            <v>0</v>
          </cell>
          <cell r="F47">
            <v>0</v>
          </cell>
          <cell r="G47">
            <v>0</v>
          </cell>
          <cell r="H47">
            <v>0</v>
          </cell>
          <cell r="I47">
            <v>0</v>
          </cell>
          <cell r="J47">
            <v>0</v>
          </cell>
          <cell r="K47" t="str">
            <v>Fc = 0.25  Utility Supply Lines, OSBL</v>
          </cell>
          <cell r="L47">
            <v>0</v>
          </cell>
          <cell r="M47">
            <v>0</v>
          </cell>
          <cell r="N47">
            <v>0</v>
          </cell>
          <cell r="O47">
            <v>0</v>
          </cell>
          <cell r="P47">
            <v>0</v>
          </cell>
          <cell r="Q47">
            <v>0</v>
          </cell>
          <cell r="R47" t="str">
            <v>Fc = 2.00  Manifold Type Piping</v>
          </cell>
        </row>
        <row r="48">
          <cell r="D48" t="str">
            <v xml:space="preserve">   By William B. Hooper , Monsanto Co.</v>
          </cell>
          <cell r="E48">
            <v>0</v>
          </cell>
          <cell r="F48">
            <v>0</v>
          </cell>
          <cell r="G48">
            <v>0</v>
          </cell>
          <cell r="H48">
            <v>0</v>
          </cell>
          <cell r="I48">
            <v>0</v>
          </cell>
          <cell r="J48">
            <v>0</v>
          </cell>
          <cell r="K48" t="str">
            <v xml:space="preserve">        (PIPE JOINT FACTOR Fp = 100%)</v>
          </cell>
          <cell r="L48">
            <v>0</v>
          </cell>
          <cell r="M48">
            <v>0</v>
          </cell>
          <cell r="N48">
            <v>0</v>
          </cell>
          <cell r="O48">
            <v>0</v>
          </cell>
          <cell r="P48">
            <v>0</v>
          </cell>
          <cell r="Q48">
            <v>0</v>
          </cell>
          <cell r="R48" t="str">
            <v xml:space="preserve">        (PIPE JOINT FACTOR Fp = 0%)</v>
          </cell>
        </row>
        <row r="49">
          <cell r="K49" t="str">
            <v>Fc = 0.50  Long, Straight Piping Run</v>
          </cell>
          <cell r="L49">
            <v>0</v>
          </cell>
          <cell r="M49">
            <v>0</v>
          </cell>
          <cell r="N49">
            <v>0</v>
          </cell>
          <cell r="O49">
            <v>0</v>
          </cell>
          <cell r="P49">
            <v>0</v>
          </cell>
          <cell r="Q49">
            <v>0</v>
          </cell>
          <cell r="R49" t="str">
            <v>Fc = 4.00  Very Complex Manifolds</v>
          </cell>
        </row>
        <row r="50">
          <cell r="A50" t="str">
            <v>The number and types of pipe fittings can be estimated by this method</v>
          </cell>
          <cell r="B50">
            <v>0</v>
          </cell>
          <cell r="C50">
            <v>0</v>
          </cell>
          <cell r="D50">
            <v>0</v>
          </cell>
          <cell r="E50">
            <v>0</v>
          </cell>
          <cell r="F50">
            <v>0</v>
          </cell>
          <cell r="G50">
            <v>0</v>
          </cell>
          <cell r="H50">
            <v>0</v>
          </cell>
          <cell r="I50">
            <v>0</v>
          </cell>
          <cell r="J50">
            <v>0</v>
          </cell>
          <cell r="K50" t="str">
            <v xml:space="preserve">        (PIPE JOINT FACTOR Fp = 100%)</v>
          </cell>
          <cell r="L50">
            <v>0</v>
          </cell>
          <cell r="M50">
            <v>0</v>
          </cell>
          <cell r="N50">
            <v>0</v>
          </cell>
          <cell r="O50">
            <v>0</v>
          </cell>
          <cell r="P50">
            <v>0</v>
          </cell>
          <cell r="Q50">
            <v>0</v>
          </cell>
          <cell r="R50" t="str">
            <v xml:space="preserve">        (PIPE JOINT FACTOR Fp = 0%)</v>
          </cell>
        </row>
        <row r="51">
          <cell r="A51" t="str">
            <v>long before the piping isometrics are done. Pipe size and a general idea</v>
          </cell>
          <cell r="B51">
            <v>0</v>
          </cell>
          <cell r="C51">
            <v>0</v>
          </cell>
          <cell r="D51">
            <v>0</v>
          </cell>
          <cell r="E51">
            <v>0</v>
          </cell>
          <cell r="F51">
            <v>0</v>
          </cell>
          <cell r="G51">
            <v>0</v>
          </cell>
          <cell r="H51">
            <v>0</v>
          </cell>
          <cell r="I51">
            <v>0</v>
          </cell>
          <cell r="J51">
            <v>0</v>
          </cell>
          <cell r="K51" t="str">
            <v>Fc = 1.00  Normal Piping</v>
          </cell>
        </row>
        <row r="52">
          <cell r="A52" t="str">
            <v>of the system's complexity are all that is needed.</v>
          </cell>
          <cell r="B52">
            <v>0</v>
          </cell>
          <cell r="C52">
            <v>0</v>
          </cell>
          <cell r="D52">
            <v>0</v>
          </cell>
          <cell r="E52">
            <v>0</v>
          </cell>
          <cell r="F52">
            <v>0</v>
          </cell>
          <cell r="G52">
            <v>0</v>
          </cell>
          <cell r="H52">
            <v>0</v>
          </cell>
          <cell r="I52">
            <v>0</v>
          </cell>
          <cell r="J52">
            <v>0</v>
          </cell>
          <cell r="K52" t="str">
            <v xml:space="preserve">        (PIPE JOINT FACTOR Fp = 10%)</v>
          </cell>
        </row>
      </sheetData>
      <sheetData sheetId="3" refreshError="1">
        <row r="8">
          <cell r="B8" t="str">
            <v>5S</v>
          </cell>
          <cell r="C8">
            <v>0.5</v>
          </cell>
          <cell r="D8">
            <v>1.65</v>
          </cell>
          <cell r="E8">
            <v>1</v>
          </cell>
          <cell r="F8">
            <v>0</v>
          </cell>
          <cell r="G8">
            <v>0</v>
          </cell>
          <cell r="H8">
            <v>0</v>
          </cell>
          <cell r="I8">
            <v>7.0000000000000007E-2</v>
          </cell>
          <cell r="J8">
            <v>0</v>
          </cell>
          <cell r="K8">
            <v>7.0000000000000007E-2</v>
          </cell>
          <cell r="L8">
            <v>0</v>
          </cell>
          <cell r="M8">
            <v>0</v>
          </cell>
          <cell r="N8">
            <v>0</v>
          </cell>
          <cell r="O8">
            <v>0</v>
          </cell>
          <cell r="P8">
            <v>2</v>
          </cell>
        </row>
        <row r="9">
          <cell r="B9" t="str">
            <v>5S</v>
          </cell>
          <cell r="C9">
            <v>0.5</v>
          </cell>
          <cell r="D9">
            <v>1.65</v>
          </cell>
          <cell r="E9">
            <v>1</v>
          </cell>
          <cell r="F9">
            <v>0</v>
          </cell>
          <cell r="G9">
            <v>0</v>
          </cell>
          <cell r="H9">
            <v>0</v>
          </cell>
          <cell r="I9">
            <v>7.0000000000000007E-2</v>
          </cell>
          <cell r="J9">
            <v>0</v>
          </cell>
          <cell r="K9">
            <v>7.0000000000000007E-2</v>
          </cell>
          <cell r="L9">
            <v>0</v>
          </cell>
          <cell r="M9">
            <v>0</v>
          </cell>
          <cell r="N9">
            <v>0</v>
          </cell>
          <cell r="O9">
            <v>0</v>
          </cell>
          <cell r="P9">
            <v>2</v>
          </cell>
        </row>
        <row r="10">
          <cell r="B10" t="str">
            <v>5S</v>
          </cell>
          <cell r="C10">
            <v>0.5</v>
          </cell>
          <cell r="D10">
            <v>1.65</v>
          </cell>
          <cell r="E10">
            <v>1</v>
          </cell>
          <cell r="F10">
            <v>0</v>
          </cell>
          <cell r="G10">
            <v>0</v>
          </cell>
          <cell r="H10">
            <v>0</v>
          </cell>
          <cell r="I10">
            <v>7.0000000000000007E-2</v>
          </cell>
          <cell r="J10">
            <v>0</v>
          </cell>
          <cell r="K10">
            <v>7.0000000000000007E-2</v>
          </cell>
          <cell r="L10">
            <v>0</v>
          </cell>
          <cell r="M10">
            <v>0</v>
          </cell>
          <cell r="N10">
            <v>0</v>
          </cell>
          <cell r="O10">
            <v>0</v>
          </cell>
          <cell r="P10">
            <v>2</v>
          </cell>
        </row>
        <row r="11">
          <cell r="B11" t="str">
            <v>5S</v>
          </cell>
          <cell r="C11">
            <v>0.75</v>
          </cell>
          <cell r="D11">
            <v>1.65</v>
          </cell>
          <cell r="E11">
            <v>1</v>
          </cell>
          <cell r="F11">
            <v>0</v>
          </cell>
          <cell r="G11">
            <v>0</v>
          </cell>
          <cell r="H11">
            <v>0</v>
          </cell>
          <cell r="I11">
            <v>7.0000000000000007E-2</v>
          </cell>
          <cell r="J11">
            <v>0</v>
          </cell>
          <cell r="K11">
            <v>7.0000000000000007E-2</v>
          </cell>
          <cell r="L11">
            <v>0</v>
          </cell>
          <cell r="M11">
            <v>0</v>
          </cell>
          <cell r="N11">
            <v>0</v>
          </cell>
          <cell r="O11">
            <v>0</v>
          </cell>
          <cell r="P11">
            <v>2</v>
          </cell>
        </row>
        <row r="12">
          <cell r="B12" t="str">
            <v>5S</v>
          </cell>
          <cell r="C12">
            <v>0.75</v>
          </cell>
          <cell r="D12">
            <v>1.65</v>
          </cell>
          <cell r="E12">
            <v>1</v>
          </cell>
          <cell r="F12">
            <v>0</v>
          </cell>
          <cell r="G12">
            <v>0</v>
          </cell>
          <cell r="H12">
            <v>0</v>
          </cell>
          <cell r="I12">
            <v>7.0000000000000007E-2</v>
          </cell>
          <cell r="J12">
            <v>0</v>
          </cell>
          <cell r="K12">
            <v>7.0000000000000007E-2</v>
          </cell>
          <cell r="L12">
            <v>0</v>
          </cell>
          <cell r="M12">
            <v>0</v>
          </cell>
          <cell r="N12">
            <v>0</v>
          </cell>
          <cell r="O12">
            <v>0</v>
          </cell>
          <cell r="P12">
            <v>2</v>
          </cell>
        </row>
        <row r="13">
          <cell r="B13" t="str">
            <v>5S</v>
          </cell>
          <cell r="C13">
            <v>0.75</v>
          </cell>
          <cell r="D13">
            <v>1.65</v>
          </cell>
          <cell r="E13">
            <v>1</v>
          </cell>
          <cell r="F13">
            <v>0</v>
          </cell>
          <cell r="G13">
            <v>0</v>
          </cell>
          <cell r="H13">
            <v>0</v>
          </cell>
          <cell r="I13">
            <v>7.0000000000000007E-2</v>
          </cell>
          <cell r="J13">
            <v>0</v>
          </cell>
          <cell r="K13">
            <v>7.0000000000000007E-2</v>
          </cell>
          <cell r="L13">
            <v>0</v>
          </cell>
          <cell r="M13">
            <v>0</v>
          </cell>
          <cell r="N13">
            <v>0</v>
          </cell>
          <cell r="O13">
            <v>0</v>
          </cell>
          <cell r="P13">
            <v>2</v>
          </cell>
        </row>
        <row r="14">
          <cell r="B14" t="str">
            <v>5S</v>
          </cell>
          <cell r="C14">
            <v>1</v>
          </cell>
          <cell r="D14">
            <v>1.65</v>
          </cell>
          <cell r="E14">
            <v>1</v>
          </cell>
          <cell r="F14">
            <v>0</v>
          </cell>
          <cell r="G14">
            <v>0</v>
          </cell>
          <cell r="H14">
            <v>0</v>
          </cell>
          <cell r="I14">
            <v>0.12</v>
          </cell>
          <cell r="J14">
            <v>0</v>
          </cell>
          <cell r="K14">
            <v>0.12</v>
          </cell>
          <cell r="L14">
            <v>0</v>
          </cell>
          <cell r="M14">
            <v>0</v>
          </cell>
          <cell r="N14">
            <v>0</v>
          </cell>
          <cell r="O14">
            <v>0</v>
          </cell>
          <cell r="P14">
            <v>2</v>
          </cell>
        </row>
        <row r="15">
          <cell r="B15" t="str">
            <v>5S</v>
          </cell>
          <cell r="C15">
            <v>1</v>
          </cell>
          <cell r="D15">
            <v>1.65</v>
          </cell>
          <cell r="E15">
            <v>1</v>
          </cell>
          <cell r="F15">
            <v>0</v>
          </cell>
          <cell r="G15">
            <v>0</v>
          </cell>
          <cell r="H15">
            <v>0</v>
          </cell>
          <cell r="I15">
            <v>0.12</v>
          </cell>
          <cell r="J15">
            <v>0</v>
          </cell>
          <cell r="K15">
            <v>0.12</v>
          </cell>
          <cell r="L15">
            <v>0</v>
          </cell>
          <cell r="M15">
            <v>0</v>
          </cell>
          <cell r="N15">
            <v>0</v>
          </cell>
          <cell r="O15">
            <v>0</v>
          </cell>
          <cell r="P15">
            <v>2</v>
          </cell>
        </row>
        <row r="16">
          <cell r="B16" t="str">
            <v>5S</v>
          </cell>
          <cell r="C16">
            <v>1</v>
          </cell>
          <cell r="D16">
            <v>1.65</v>
          </cell>
          <cell r="E16">
            <v>1</v>
          </cell>
          <cell r="F16">
            <v>0</v>
          </cell>
          <cell r="G16">
            <v>0</v>
          </cell>
          <cell r="H16">
            <v>0</v>
          </cell>
          <cell r="I16">
            <v>0.12</v>
          </cell>
          <cell r="J16">
            <v>0</v>
          </cell>
          <cell r="K16">
            <v>0.12</v>
          </cell>
          <cell r="L16">
            <v>0</v>
          </cell>
          <cell r="M16">
            <v>0</v>
          </cell>
          <cell r="N16">
            <v>0</v>
          </cell>
          <cell r="O16">
            <v>0</v>
          </cell>
          <cell r="P16">
            <v>2</v>
          </cell>
        </row>
        <row r="17">
          <cell r="B17" t="str">
            <v>5S</v>
          </cell>
          <cell r="C17">
            <v>1.25</v>
          </cell>
          <cell r="D17">
            <v>1.65</v>
          </cell>
          <cell r="E17">
            <v>1</v>
          </cell>
          <cell r="F17">
            <v>0</v>
          </cell>
          <cell r="G17">
            <v>0</v>
          </cell>
          <cell r="H17">
            <v>0</v>
          </cell>
          <cell r="I17">
            <v>0.15</v>
          </cell>
          <cell r="J17">
            <v>0</v>
          </cell>
          <cell r="K17">
            <v>0.15</v>
          </cell>
          <cell r="L17">
            <v>0</v>
          </cell>
          <cell r="M17">
            <v>0</v>
          </cell>
          <cell r="N17">
            <v>0</v>
          </cell>
          <cell r="O17">
            <v>0</v>
          </cell>
          <cell r="P17">
            <v>2</v>
          </cell>
        </row>
        <row r="18">
          <cell r="B18" t="str">
            <v>5S</v>
          </cell>
          <cell r="C18">
            <v>1.25</v>
          </cell>
          <cell r="D18">
            <v>1.65</v>
          </cell>
          <cell r="E18">
            <v>1</v>
          </cell>
          <cell r="F18">
            <v>0</v>
          </cell>
          <cell r="G18">
            <v>0</v>
          </cell>
          <cell r="H18">
            <v>0</v>
          </cell>
          <cell r="I18">
            <v>0.15</v>
          </cell>
          <cell r="J18">
            <v>0</v>
          </cell>
          <cell r="K18">
            <v>0.15</v>
          </cell>
          <cell r="L18">
            <v>0</v>
          </cell>
          <cell r="M18">
            <v>0</v>
          </cell>
          <cell r="N18">
            <v>0</v>
          </cell>
          <cell r="O18">
            <v>0</v>
          </cell>
          <cell r="P18">
            <v>2</v>
          </cell>
        </row>
        <row r="19">
          <cell r="B19" t="str">
            <v>5S</v>
          </cell>
          <cell r="C19">
            <v>1.25</v>
          </cell>
          <cell r="D19">
            <v>1.65</v>
          </cell>
          <cell r="E19">
            <v>1</v>
          </cell>
          <cell r="F19">
            <v>0</v>
          </cell>
          <cell r="G19">
            <v>0</v>
          </cell>
          <cell r="H19">
            <v>0</v>
          </cell>
          <cell r="I19">
            <v>0.15</v>
          </cell>
          <cell r="J19">
            <v>0</v>
          </cell>
          <cell r="K19">
            <v>0.15</v>
          </cell>
          <cell r="L19">
            <v>0</v>
          </cell>
          <cell r="M19">
            <v>0</v>
          </cell>
          <cell r="N19">
            <v>0</v>
          </cell>
          <cell r="O19">
            <v>0</v>
          </cell>
          <cell r="P19">
            <v>2</v>
          </cell>
        </row>
        <row r="20">
          <cell r="B20" t="str">
            <v>5S</v>
          </cell>
          <cell r="C20">
            <v>1.5</v>
          </cell>
          <cell r="D20">
            <v>1.65</v>
          </cell>
          <cell r="E20">
            <v>1</v>
          </cell>
          <cell r="F20">
            <v>0</v>
          </cell>
          <cell r="G20">
            <v>0</v>
          </cell>
          <cell r="H20">
            <v>0</v>
          </cell>
          <cell r="I20">
            <v>0.15</v>
          </cell>
          <cell r="J20">
            <v>0</v>
          </cell>
          <cell r="K20">
            <v>0.15</v>
          </cell>
          <cell r="L20">
            <v>0</v>
          </cell>
          <cell r="M20">
            <v>0</v>
          </cell>
          <cell r="N20">
            <v>0</v>
          </cell>
          <cell r="O20">
            <v>0</v>
          </cell>
          <cell r="P20">
            <v>2</v>
          </cell>
        </row>
        <row r="21">
          <cell r="B21" t="str">
            <v>5S</v>
          </cell>
          <cell r="C21">
            <v>1.5</v>
          </cell>
          <cell r="D21">
            <v>1.65</v>
          </cell>
          <cell r="E21">
            <v>1</v>
          </cell>
          <cell r="F21">
            <v>0</v>
          </cell>
          <cell r="G21">
            <v>0</v>
          </cell>
          <cell r="H21">
            <v>0</v>
          </cell>
          <cell r="I21">
            <v>0.15</v>
          </cell>
          <cell r="J21">
            <v>0</v>
          </cell>
          <cell r="K21">
            <v>0.15</v>
          </cell>
          <cell r="L21">
            <v>0</v>
          </cell>
          <cell r="M21">
            <v>0</v>
          </cell>
          <cell r="N21">
            <v>0</v>
          </cell>
          <cell r="O21">
            <v>0</v>
          </cell>
          <cell r="P21">
            <v>2</v>
          </cell>
        </row>
        <row r="22">
          <cell r="B22" t="str">
            <v>5S</v>
          </cell>
          <cell r="C22">
            <v>1.5</v>
          </cell>
          <cell r="D22">
            <v>1.65</v>
          </cell>
          <cell r="E22">
            <v>1</v>
          </cell>
          <cell r="F22">
            <v>0</v>
          </cell>
          <cell r="G22">
            <v>0</v>
          </cell>
          <cell r="H22">
            <v>0</v>
          </cell>
          <cell r="I22">
            <v>0.15</v>
          </cell>
          <cell r="J22">
            <v>0</v>
          </cell>
          <cell r="K22">
            <v>0.15</v>
          </cell>
          <cell r="L22">
            <v>0</v>
          </cell>
          <cell r="M22">
            <v>0</v>
          </cell>
          <cell r="N22">
            <v>0</v>
          </cell>
          <cell r="O22">
            <v>0</v>
          </cell>
          <cell r="P22">
            <v>2</v>
          </cell>
        </row>
        <row r="23">
          <cell r="B23" t="str">
            <v>5S</v>
          </cell>
          <cell r="C23">
            <v>2</v>
          </cell>
          <cell r="D23">
            <v>1.65</v>
          </cell>
          <cell r="E23">
            <v>1</v>
          </cell>
          <cell r="F23">
            <v>0</v>
          </cell>
          <cell r="G23">
            <v>0</v>
          </cell>
          <cell r="H23">
            <v>0</v>
          </cell>
          <cell r="I23">
            <v>0.15</v>
          </cell>
          <cell r="J23">
            <v>0</v>
          </cell>
          <cell r="K23">
            <v>0.15</v>
          </cell>
          <cell r="L23">
            <v>0</v>
          </cell>
          <cell r="M23">
            <v>0</v>
          </cell>
          <cell r="N23">
            <v>0</v>
          </cell>
          <cell r="O23">
            <v>0</v>
          </cell>
          <cell r="P23">
            <v>2</v>
          </cell>
        </row>
        <row r="24">
          <cell r="B24" t="str">
            <v>5S</v>
          </cell>
          <cell r="C24">
            <v>2</v>
          </cell>
          <cell r="D24">
            <v>1.65</v>
          </cell>
          <cell r="E24">
            <v>1</v>
          </cell>
          <cell r="F24">
            <v>0</v>
          </cell>
          <cell r="G24">
            <v>0</v>
          </cell>
          <cell r="H24">
            <v>0</v>
          </cell>
          <cell r="I24">
            <v>0.15</v>
          </cell>
          <cell r="J24">
            <v>0</v>
          </cell>
          <cell r="K24">
            <v>0.15</v>
          </cell>
          <cell r="L24">
            <v>0</v>
          </cell>
          <cell r="M24">
            <v>0</v>
          </cell>
          <cell r="N24">
            <v>0</v>
          </cell>
          <cell r="O24">
            <v>0</v>
          </cell>
          <cell r="P24">
            <v>2</v>
          </cell>
        </row>
        <row r="25">
          <cell r="B25" t="str">
            <v>5S</v>
          </cell>
          <cell r="C25">
            <v>2</v>
          </cell>
          <cell r="D25">
            <v>1.65</v>
          </cell>
          <cell r="E25">
            <v>1</v>
          </cell>
          <cell r="F25">
            <v>0</v>
          </cell>
          <cell r="G25">
            <v>0</v>
          </cell>
          <cell r="H25">
            <v>0</v>
          </cell>
          <cell r="I25">
            <v>0.15</v>
          </cell>
          <cell r="J25">
            <v>0</v>
          </cell>
          <cell r="K25">
            <v>0.15</v>
          </cell>
          <cell r="L25">
            <v>0</v>
          </cell>
          <cell r="M25">
            <v>0</v>
          </cell>
          <cell r="N25">
            <v>0</v>
          </cell>
          <cell r="O25">
            <v>0</v>
          </cell>
          <cell r="P25">
            <v>2</v>
          </cell>
        </row>
        <row r="26">
          <cell r="B26" t="str">
            <v>5S</v>
          </cell>
          <cell r="C26">
            <v>2.5</v>
          </cell>
          <cell r="D26">
            <v>2.11</v>
          </cell>
          <cell r="E26">
            <v>1</v>
          </cell>
          <cell r="F26">
            <v>0</v>
          </cell>
          <cell r="G26">
            <v>0</v>
          </cell>
          <cell r="H26">
            <v>0</v>
          </cell>
          <cell r="I26">
            <v>0.15</v>
          </cell>
          <cell r="J26">
            <v>0</v>
          </cell>
          <cell r="K26">
            <v>0.15</v>
          </cell>
          <cell r="L26">
            <v>0</v>
          </cell>
          <cell r="M26">
            <v>0</v>
          </cell>
          <cell r="N26">
            <v>0</v>
          </cell>
          <cell r="O26">
            <v>0</v>
          </cell>
          <cell r="P26">
            <v>2</v>
          </cell>
        </row>
        <row r="27">
          <cell r="B27" t="str">
            <v>5S</v>
          </cell>
          <cell r="C27">
            <v>3</v>
          </cell>
          <cell r="D27">
            <v>2.11</v>
          </cell>
          <cell r="E27">
            <v>1</v>
          </cell>
          <cell r="F27">
            <v>0</v>
          </cell>
          <cell r="G27">
            <v>0</v>
          </cell>
          <cell r="H27">
            <v>0</v>
          </cell>
          <cell r="I27">
            <v>0.3</v>
          </cell>
          <cell r="J27">
            <v>0</v>
          </cell>
          <cell r="K27">
            <v>0.3</v>
          </cell>
          <cell r="L27">
            <v>0</v>
          </cell>
          <cell r="M27">
            <v>0</v>
          </cell>
          <cell r="N27">
            <v>0</v>
          </cell>
          <cell r="O27">
            <v>0</v>
          </cell>
          <cell r="P27">
            <v>2</v>
          </cell>
        </row>
        <row r="28">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row>
        <row r="29">
          <cell r="B29" t="str">
            <v>5S</v>
          </cell>
          <cell r="C29">
            <v>4</v>
          </cell>
          <cell r="D29">
            <v>2.11</v>
          </cell>
          <cell r="E29">
            <v>1</v>
          </cell>
          <cell r="F29">
            <v>0</v>
          </cell>
          <cell r="G29">
            <v>0</v>
          </cell>
          <cell r="H29">
            <v>0</v>
          </cell>
          <cell r="I29">
            <v>0.3</v>
          </cell>
          <cell r="J29">
            <v>0</v>
          </cell>
          <cell r="K29">
            <v>0.3</v>
          </cell>
          <cell r="L29">
            <v>0</v>
          </cell>
          <cell r="M29">
            <v>0</v>
          </cell>
          <cell r="N29">
            <v>0</v>
          </cell>
          <cell r="O29">
            <v>0</v>
          </cell>
          <cell r="P29">
            <v>3</v>
          </cell>
        </row>
        <row r="30">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row>
        <row r="31">
          <cell r="B31" t="str">
            <v>5S</v>
          </cell>
          <cell r="C31">
            <v>6</v>
          </cell>
          <cell r="D31">
            <v>2.77</v>
          </cell>
          <cell r="E31">
            <v>1</v>
          </cell>
          <cell r="F31">
            <v>0</v>
          </cell>
          <cell r="G31">
            <v>0</v>
          </cell>
          <cell r="H31">
            <v>0</v>
          </cell>
          <cell r="I31">
            <v>0.45</v>
          </cell>
          <cell r="J31">
            <v>0</v>
          </cell>
          <cell r="K31">
            <v>0.45</v>
          </cell>
          <cell r="L31">
            <v>0</v>
          </cell>
          <cell r="M31">
            <v>0</v>
          </cell>
          <cell r="N31">
            <v>0</v>
          </cell>
          <cell r="O31">
            <v>0</v>
          </cell>
          <cell r="P31">
            <v>4</v>
          </cell>
        </row>
        <row r="32">
          <cell r="B32" t="str">
            <v>5S</v>
          </cell>
          <cell r="C32">
            <v>8</v>
          </cell>
          <cell r="D32">
            <v>2.77</v>
          </cell>
          <cell r="E32">
            <v>1</v>
          </cell>
          <cell r="F32">
            <v>0</v>
          </cell>
          <cell r="G32">
            <v>0</v>
          </cell>
          <cell r="H32">
            <v>0</v>
          </cell>
          <cell r="I32">
            <v>0.45</v>
          </cell>
          <cell r="J32">
            <v>0</v>
          </cell>
          <cell r="K32">
            <v>0.45</v>
          </cell>
          <cell r="L32">
            <v>0</v>
          </cell>
          <cell r="M32">
            <v>0</v>
          </cell>
          <cell r="N32">
            <v>0</v>
          </cell>
          <cell r="O32">
            <v>0</v>
          </cell>
          <cell r="P32">
            <v>4</v>
          </cell>
        </row>
        <row r="33">
          <cell r="B33" t="str">
            <v>5S</v>
          </cell>
          <cell r="C33">
            <v>10</v>
          </cell>
          <cell r="D33">
            <v>3.4</v>
          </cell>
          <cell r="E33">
            <v>1</v>
          </cell>
          <cell r="F33">
            <v>0</v>
          </cell>
          <cell r="G33">
            <v>0</v>
          </cell>
          <cell r="H33">
            <v>0</v>
          </cell>
          <cell r="I33">
            <v>0.9</v>
          </cell>
          <cell r="J33">
            <v>0</v>
          </cell>
          <cell r="K33">
            <v>0.9</v>
          </cell>
          <cell r="L33">
            <v>0</v>
          </cell>
          <cell r="M33">
            <v>0</v>
          </cell>
          <cell r="N33">
            <v>0</v>
          </cell>
          <cell r="O33">
            <v>0</v>
          </cell>
          <cell r="P33">
            <v>4</v>
          </cell>
        </row>
        <row r="34">
          <cell r="B34" t="str">
            <v>5S</v>
          </cell>
          <cell r="C34">
            <v>12</v>
          </cell>
          <cell r="D34">
            <v>3.96</v>
          </cell>
          <cell r="E34">
            <v>1</v>
          </cell>
          <cell r="F34">
            <v>0</v>
          </cell>
          <cell r="G34">
            <v>0</v>
          </cell>
          <cell r="H34">
            <v>0</v>
          </cell>
          <cell r="I34">
            <v>1.2</v>
          </cell>
          <cell r="J34">
            <v>0</v>
          </cell>
          <cell r="K34">
            <v>1.2</v>
          </cell>
          <cell r="L34">
            <v>0</v>
          </cell>
          <cell r="M34">
            <v>0</v>
          </cell>
          <cell r="N34">
            <v>0</v>
          </cell>
          <cell r="O34">
            <v>0</v>
          </cell>
          <cell r="P34">
            <v>6</v>
          </cell>
        </row>
        <row r="35">
          <cell r="B35" t="str">
            <v>5S</v>
          </cell>
          <cell r="C35">
            <v>14</v>
          </cell>
          <cell r="D35">
            <v>3.96</v>
          </cell>
          <cell r="E35">
            <v>1</v>
          </cell>
          <cell r="F35">
            <v>0</v>
          </cell>
          <cell r="G35">
            <v>0</v>
          </cell>
          <cell r="H35">
            <v>0</v>
          </cell>
          <cell r="I35">
            <v>1.34</v>
          </cell>
          <cell r="J35">
            <v>0</v>
          </cell>
          <cell r="K35">
            <v>1.34</v>
          </cell>
          <cell r="L35">
            <v>0</v>
          </cell>
          <cell r="M35">
            <v>0</v>
          </cell>
          <cell r="N35">
            <v>0</v>
          </cell>
          <cell r="O35">
            <v>0</v>
          </cell>
          <cell r="P35">
            <v>6</v>
          </cell>
        </row>
        <row r="36">
          <cell r="B36" t="str">
            <v>5S</v>
          </cell>
          <cell r="C36">
            <v>16</v>
          </cell>
          <cell r="D36">
            <v>4.1900000000000004</v>
          </cell>
          <cell r="E36">
            <v>1</v>
          </cell>
          <cell r="F36">
            <v>0</v>
          </cell>
          <cell r="G36">
            <v>0</v>
          </cell>
          <cell r="H36">
            <v>0</v>
          </cell>
          <cell r="I36">
            <v>1.65</v>
          </cell>
          <cell r="J36">
            <v>0</v>
          </cell>
          <cell r="K36">
            <v>1.65</v>
          </cell>
          <cell r="L36">
            <v>0</v>
          </cell>
          <cell r="M36">
            <v>0</v>
          </cell>
          <cell r="N36">
            <v>0</v>
          </cell>
          <cell r="O36">
            <v>0</v>
          </cell>
          <cell r="P36">
            <v>6</v>
          </cell>
        </row>
        <row r="37">
          <cell r="B37" t="str">
            <v>5S</v>
          </cell>
          <cell r="C37">
            <v>18</v>
          </cell>
          <cell r="D37">
            <v>4.1900000000000004</v>
          </cell>
          <cell r="E37">
            <v>1</v>
          </cell>
          <cell r="F37">
            <v>0</v>
          </cell>
          <cell r="G37">
            <v>0</v>
          </cell>
          <cell r="H37">
            <v>0</v>
          </cell>
          <cell r="I37">
            <v>1.8</v>
          </cell>
          <cell r="J37">
            <v>0</v>
          </cell>
          <cell r="K37">
            <v>1.8</v>
          </cell>
          <cell r="L37">
            <v>0</v>
          </cell>
          <cell r="M37">
            <v>0</v>
          </cell>
          <cell r="N37">
            <v>0</v>
          </cell>
          <cell r="O37">
            <v>0</v>
          </cell>
          <cell r="P37">
            <v>6</v>
          </cell>
        </row>
        <row r="38">
          <cell r="B38" t="str">
            <v>5S</v>
          </cell>
          <cell r="C38">
            <v>20</v>
          </cell>
          <cell r="D38">
            <v>4.78</v>
          </cell>
          <cell r="E38">
            <v>1</v>
          </cell>
          <cell r="F38">
            <v>0</v>
          </cell>
          <cell r="G38">
            <v>0</v>
          </cell>
          <cell r="H38">
            <v>0</v>
          </cell>
          <cell r="I38">
            <v>2.54</v>
          </cell>
          <cell r="J38">
            <v>0</v>
          </cell>
          <cell r="K38">
            <v>2.54</v>
          </cell>
          <cell r="L38">
            <v>0</v>
          </cell>
          <cell r="M38">
            <v>0</v>
          </cell>
          <cell r="N38">
            <v>0</v>
          </cell>
          <cell r="O38">
            <v>0</v>
          </cell>
          <cell r="P38">
            <v>7</v>
          </cell>
        </row>
        <row r="39">
          <cell r="B39" t="str">
            <v>5S</v>
          </cell>
          <cell r="C39">
            <v>22</v>
          </cell>
          <cell r="D39">
            <v>4.78</v>
          </cell>
          <cell r="E39">
            <v>1</v>
          </cell>
          <cell r="F39">
            <v>0</v>
          </cell>
          <cell r="G39">
            <v>0</v>
          </cell>
          <cell r="H39">
            <v>0</v>
          </cell>
          <cell r="I39">
            <v>2.69</v>
          </cell>
          <cell r="J39">
            <v>0</v>
          </cell>
          <cell r="K39">
            <v>2.69</v>
          </cell>
          <cell r="L39">
            <v>0</v>
          </cell>
          <cell r="M39">
            <v>0</v>
          </cell>
          <cell r="N39">
            <v>0</v>
          </cell>
          <cell r="O39">
            <v>0</v>
          </cell>
          <cell r="P39">
            <v>8</v>
          </cell>
        </row>
        <row r="40">
          <cell r="B40" t="str">
            <v>5S</v>
          </cell>
          <cell r="C40">
            <v>24</v>
          </cell>
          <cell r="D40">
            <v>5.54</v>
          </cell>
          <cell r="E40">
            <v>1</v>
          </cell>
          <cell r="F40">
            <v>0</v>
          </cell>
          <cell r="G40">
            <v>0</v>
          </cell>
          <cell r="H40">
            <v>0</v>
          </cell>
          <cell r="I40">
            <v>2.4300000000000002</v>
          </cell>
          <cell r="J40">
            <v>1.47</v>
          </cell>
          <cell r="K40">
            <v>3.9000000000000004</v>
          </cell>
          <cell r="L40">
            <v>0</v>
          </cell>
          <cell r="M40">
            <v>0</v>
          </cell>
          <cell r="N40">
            <v>0</v>
          </cell>
          <cell r="O40">
            <v>0</v>
          </cell>
          <cell r="P40">
            <v>8</v>
          </cell>
        </row>
        <row r="41">
          <cell r="B41" t="str">
            <v>5S</v>
          </cell>
          <cell r="C41">
            <v>30</v>
          </cell>
          <cell r="D41">
            <v>6.35</v>
          </cell>
          <cell r="E41">
            <v>1</v>
          </cell>
          <cell r="F41">
            <v>0</v>
          </cell>
          <cell r="G41">
            <v>0</v>
          </cell>
          <cell r="H41">
            <v>0</v>
          </cell>
          <cell r="I41">
            <v>3.04</v>
          </cell>
          <cell r="J41">
            <v>3.11</v>
          </cell>
          <cell r="K41">
            <v>6.15</v>
          </cell>
          <cell r="L41">
            <v>0</v>
          </cell>
          <cell r="M41">
            <v>0</v>
          </cell>
          <cell r="N41">
            <v>0</v>
          </cell>
          <cell r="O41">
            <v>0</v>
          </cell>
          <cell r="P41">
            <v>10</v>
          </cell>
        </row>
        <row r="42">
          <cell r="B42">
            <v>10</v>
          </cell>
          <cell r="C42">
            <v>14</v>
          </cell>
          <cell r="D42">
            <v>6.35</v>
          </cell>
          <cell r="E42">
            <v>1</v>
          </cell>
          <cell r="F42">
            <v>0</v>
          </cell>
          <cell r="G42">
            <v>0</v>
          </cell>
          <cell r="H42">
            <v>0</v>
          </cell>
          <cell r="I42">
            <v>1.42</v>
          </cell>
          <cell r="J42">
            <v>1.27</v>
          </cell>
          <cell r="K42">
            <v>2.69</v>
          </cell>
          <cell r="L42">
            <v>0</v>
          </cell>
          <cell r="M42">
            <v>0</v>
          </cell>
          <cell r="N42">
            <v>0</v>
          </cell>
          <cell r="O42">
            <v>0</v>
          </cell>
          <cell r="P42">
            <v>6</v>
          </cell>
        </row>
        <row r="43">
          <cell r="B43">
            <v>10</v>
          </cell>
          <cell r="C43">
            <v>16</v>
          </cell>
          <cell r="D43">
            <v>6.35</v>
          </cell>
          <cell r="E43">
            <v>1</v>
          </cell>
          <cell r="F43">
            <v>0</v>
          </cell>
          <cell r="G43">
            <v>0</v>
          </cell>
          <cell r="H43">
            <v>0</v>
          </cell>
          <cell r="I43">
            <v>1.62</v>
          </cell>
          <cell r="J43">
            <v>1.38</v>
          </cell>
          <cell r="K43">
            <v>3</v>
          </cell>
          <cell r="L43">
            <v>0</v>
          </cell>
          <cell r="M43">
            <v>0</v>
          </cell>
          <cell r="N43">
            <v>0</v>
          </cell>
          <cell r="O43">
            <v>0</v>
          </cell>
          <cell r="P43">
            <v>6</v>
          </cell>
        </row>
        <row r="44">
          <cell r="B44">
            <v>10</v>
          </cell>
          <cell r="C44">
            <v>18</v>
          </cell>
          <cell r="D44">
            <v>6.35</v>
          </cell>
          <cell r="E44">
            <v>1</v>
          </cell>
          <cell r="F44">
            <v>0</v>
          </cell>
          <cell r="G44">
            <v>0</v>
          </cell>
          <cell r="H44">
            <v>0</v>
          </cell>
          <cell r="I44">
            <v>1.82</v>
          </cell>
          <cell r="J44">
            <v>1.48</v>
          </cell>
          <cell r="K44">
            <v>3.3</v>
          </cell>
          <cell r="L44">
            <v>0</v>
          </cell>
          <cell r="M44">
            <v>0</v>
          </cell>
          <cell r="N44">
            <v>0</v>
          </cell>
          <cell r="O44">
            <v>0</v>
          </cell>
          <cell r="P44">
            <v>6</v>
          </cell>
        </row>
        <row r="45">
          <cell r="B45">
            <v>10</v>
          </cell>
          <cell r="C45">
            <v>20</v>
          </cell>
          <cell r="D45">
            <v>6.35</v>
          </cell>
          <cell r="E45">
            <v>1</v>
          </cell>
          <cell r="F45">
            <v>0</v>
          </cell>
          <cell r="G45">
            <v>0</v>
          </cell>
          <cell r="H45">
            <v>0</v>
          </cell>
          <cell r="I45">
            <v>2.0299999999999998</v>
          </cell>
          <cell r="J45">
            <v>1.72</v>
          </cell>
          <cell r="K45">
            <v>3.75</v>
          </cell>
          <cell r="L45">
            <v>0</v>
          </cell>
          <cell r="M45">
            <v>0</v>
          </cell>
          <cell r="N45">
            <v>0</v>
          </cell>
          <cell r="O45">
            <v>0</v>
          </cell>
          <cell r="P45">
            <v>7</v>
          </cell>
        </row>
        <row r="46">
          <cell r="B46">
            <v>10</v>
          </cell>
          <cell r="C46">
            <v>22</v>
          </cell>
          <cell r="D46">
            <v>6.35</v>
          </cell>
          <cell r="E46">
            <v>1</v>
          </cell>
          <cell r="F46">
            <v>0</v>
          </cell>
          <cell r="G46">
            <v>0</v>
          </cell>
          <cell r="H46">
            <v>0</v>
          </cell>
          <cell r="I46">
            <v>2.23</v>
          </cell>
          <cell r="J46">
            <v>2.27</v>
          </cell>
          <cell r="K46">
            <v>4.5</v>
          </cell>
          <cell r="L46">
            <v>0</v>
          </cell>
          <cell r="M46">
            <v>0</v>
          </cell>
          <cell r="N46">
            <v>0</v>
          </cell>
          <cell r="O46">
            <v>0</v>
          </cell>
          <cell r="P46">
            <v>8</v>
          </cell>
        </row>
        <row r="47">
          <cell r="B47">
            <v>10</v>
          </cell>
          <cell r="C47">
            <v>24</v>
          </cell>
          <cell r="D47">
            <v>6.35</v>
          </cell>
          <cell r="E47">
            <v>1</v>
          </cell>
          <cell r="F47">
            <v>0</v>
          </cell>
          <cell r="G47">
            <v>0</v>
          </cell>
          <cell r="H47">
            <v>0</v>
          </cell>
          <cell r="I47">
            <v>2.4300000000000002</v>
          </cell>
          <cell r="J47">
            <v>2.0699999999999998</v>
          </cell>
          <cell r="K47">
            <v>4.5</v>
          </cell>
          <cell r="L47">
            <v>0</v>
          </cell>
          <cell r="M47">
            <v>0</v>
          </cell>
          <cell r="N47">
            <v>0</v>
          </cell>
          <cell r="O47">
            <v>0</v>
          </cell>
          <cell r="P47">
            <v>8</v>
          </cell>
        </row>
        <row r="48">
          <cell r="B48">
            <v>10</v>
          </cell>
          <cell r="C48">
            <v>26</v>
          </cell>
          <cell r="D48">
            <v>7.92</v>
          </cell>
          <cell r="E48">
            <v>1</v>
          </cell>
          <cell r="F48">
            <v>0</v>
          </cell>
          <cell r="G48">
            <v>0</v>
          </cell>
          <cell r="H48">
            <v>0</v>
          </cell>
          <cell r="I48">
            <v>2.64</v>
          </cell>
          <cell r="J48">
            <v>4.8600000000000003</v>
          </cell>
          <cell r="K48">
            <v>7.5</v>
          </cell>
          <cell r="L48">
            <v>0</v>
          </cell>
          <cell r="M48">
            <v>0</v>
          </cell>
          <cell r="N48">
            <v>0</v>
          </cell>
          <cell r="O48">
            <v>0</v>
          </cell>
          <cell r="P48">
            <v>9</v>
          </cell>
        </row>
        <row r="49">
          <cell r="B49">
            <v>10</v>
          </cell>
          <cell r="C49">
            <v>28</v>
          </cell>
          <cell r="D49">
            <v>7.92</v>
          </cell>
          <cell r="E49">
            <v>1</v>
          </cell>
          <cell r="F49">
            <v>0</v>
          </cell>
          <cell r="G49">
            <v>0</v>
          </cell>
          <cell r="H49">
            <v>0</v>
          </cell>
          <cell r="I49">
            <v>2.84</v>
          </cell>
          <cell r="J49">
            <v>5.26</v>
          </cell>
          <cell r="K49">
            <v>8.1</v>
          </cell>
          <cell r="L49">
            <v>0</v>
          </cell>
          <cell r="M49">
            <v>0</v>
          </cell>
          <cell r="N49">
            <v>0</v>
          </cell>
          <cell r="O49">
            <v>0</v>
          </cell>
          <cell r="P49">
            <v>9</v>
          </cell>
        </row>
        <row r="50">
          <cell r="B50">
            <v>10</v>
          </cell>
          <cell r="C50">
            <v>30</v>
          </cell>
          <cell r="D50">
            <v>7.92</v>
          </cell>
          <cell r="E50">
            <v>1</v>
          </cell>
          <cell r="F50">
            <v>0</v>
          </cell>
          <cell r="G50">
            <v>0</v>
          </cell>
          <cell r="H50">
            <v>0</v>
          </cell>
          <cell r="I50">
            <v>3.04</v>
          </cell>
          <cell r="J50">
            <v>5.66</v>
          </cell>
          <cell r="K50">
            <v>8.6999999999999993</v>
          </cell>
          <cell r="L50">
            <v>0</v>
          </cell>
          <cell r="M50">
            <v>0</v>
          </cell>
          <cell r="N50">
            <v>0</v>
          </cell>
          <cell r="O50">
            <v>0</v>
          </cell>
          <cell r="P50">
            <v>10</v>
          </cell>
        </row>
        <row r="51">
          <cell r="B51">
            <v>10</v>
          </cell>
          <cell r="C51">
            <v>32</v>
          </cell>
          <cell r="D51">
            <v>7.92</v>
          </cell>
          <cell r="E51">
            <v>1</v>
          </cell>
          <cell r="F51">
            <v>0</v>
          </cell>
          <cell r="G51">
            <v>0</v>
          </cell>
          <cell r="H51">
            <v>0</v>
          </cell>
          <cell r="I51">
            <v>3.24</v>
          </cell>
          <cell r="J51">
            <v>6.06</v>
          </cell>
          <cell r="K51">
            <v>9.3000000000000007</v>
          </cell>
          <cell r="L51">
            <v>0</v>
          </cell>
          <cell r="M51">
            <v>0</v>
          </cell>
          <cell r="N51">
            <v>0</v>
          </cell>
          <cell r="O51">
            <v>0</v>
          </cell>
          <cell r="P51">
            <v>11</v>
          </cell>
        </row>
        <row r="52">
          <cell r="B52">
            <v>10</v>
          </cell>
          <cell r="C52">
            <v>34</v>
          </cell>
          <cell r="D52">
            <v>7.92</v>
          </cell>
          <cell r="E52">
            <v>1</v>
          </cell>
          <cell r="F52">
            <v>0</v>
          </cell>
          <cell r="G52">
            <v>0</v>
          </cell>
          <cell r="H52">
            <v>0</v>
          </cell>
          <cell r="I52">
            <v>3.45</v>
          </cell>
          <cell r="J52">
            <v>6.44</v>
          </cell>
          <cell r="K52">
            <v>9.89</v>
          </cell>
          <cell r="L52">
            <v>0</v>
          </cell>
          <cell r="M52">
            <v>0</v>
          </cell>
          <cell r="N52">
            <v>0</v>
          </cell>
          <cell r="O52">
            <v>0</v>
          </cell>
          <cell r="P52">
            <v>12</v>
          </cell>
        </row>
        <row r="53">
          <cell r="B53">
            <v>10</v>
          </cell>
          <cell r="C53">
            <v>36</v>
          </cell>
          <cell r="D53">
            <v>7.92</v>
          </cell>
          <cell r="E53">
            <v>1</v>
          </cell>
          <cell r="F53">
            <v>0</v>
          </cell>
          <cell r="G53">
            <v>0</v>
          </cell>
          <cell r="H53">
            <v>0</v>
          </cell>
          <cell r="I53">
            <v>3.65</v>
          </cell>
          <cell r="J53">
            <v>6.84</v>
          </cell>
          <cell r="K53">
            <v>10.49</v>
          </cell>
          <cell r="L53">
            <v>0</v>
          </cell>
          <cell r="M53">
            <v>0</v>
          </cell>
          <cell r="N53">
            <v>0</v>
          </cell>
          <cell r="O53">
            <v>0</v>
          </cell>
          <cell r="P53">
            <v>12</v>
          </cell>
        </row>
        <row r="54">
          <cell r="B54" t="str">
            <v>10S</v>
          </cell>
          <cell r="C54">
            <v>0.125</v>
          </cell>
          <cell r="D54">
            <v>1.24</v>
          </cell>
          <cell r="E54">
            <v>1</v>
          </cell>
          <cell r="F54">
            <v>0</v>
          </cell>
          <cell r="G54">
            <v>0</v>
          </cell>
          <cell r="H54">
            <v>0</v>
          </cell>
          <cell r="I54">
            <v>7.0000000000000007E-2</v>
          </cell>
          <cell r="J54">
            <v>0</v>
          </cell>
          <cell r="K54">
            <v>7.0000000000000007E-2</v>
          </cell>
          <cell r="L54">
            <v>0</v>
          </cell>
          <cell r="M54">
            <v>0</v>
          </cell>
          <cell r="N54">
            <v>0</v>
          </cell>
          <cell r="O54">
            <v>0</v>
          </cell>
          <cell r="P54">
            <v>2</v>
          </cell>
        </row>
        <row r="55">
          <cell r="B55" t="str">
            <v>10S</v>
          </cell>
          <cell r="C55">
            <v>0.125</v>
          </cell>
          <cell r="D55">
            <v>1.24</v>
          </cell>
          <cell r="E55">
            <v>1</v>
          </cell>
          <cell r="F55">
            <v>0</v>
          </cell>
          <cell r="G55">
            <v>0</v>
          </cell>
          <cell r="H55">
            <v>0</v>
          </cell>
          <cell r="I55">
            <v>7.0000000000000007E-2</v>
          </cell>
          <cell r="J55">
            <v>0</v>
          </cell>
          <cell r="K55">
            <v>7.0000000000000007E-2</v>
          </cell>
          <cell r="L55">
            <v>0</v>
          </cell>
          <cell r="M55">
            <v>0</v>
          </cell>
          <cell r="N55">
            <v>0</v>
          </cell>
          <cell r="O55">
            <v>0</v>
          </cell>
          <cell r="P55">
            <v>2</v>
          </cell>
        </row>
        <row r="56">
          <cell r="B56" t="str">
            <v>10S</v>
          </cell>
          <cell r="C56">
            <v>0.125</v>
          </cell>
          <cell r="D56">
            <v>1.24</v>
          </cell>
          <cell r="E56">
            <v>1</v>
          </cell>
          <cell r="F56">
            <v>0</v>
          </cell>
          <cell r="G56">
            <v>0</v>
          </cell>
          <cell r="H56">
            <v>0</v>
          </cell>
          <cell r="I56">
            <v>7.0000000000000007E-2</v>
          </cell>
          <cell r="J56">
            <v>0</v>
          </cell>
          <cell r="K56">
            <v>7.0000000000000007E-2</v>
          </cell>
          <cell r="L56">
            <v>0</v>
          </cell>
          <cell r="M56">
            <v>0</v>
          </cell>
          <cell r="N56">
            <v>0</v>
          </cell>
          <cell r="O56">
            <v>0</v>
          </cell>
          <cell r="P56">
            <v>2</v>
          </cell>
        </row>
        <row r="57">
          <cell r="B57" t="str">
            <v>10S</v>
          </cell>
          <cell r="C57">
            <v>0.25</v>
          </cell>
          <cell r="D57">
            <v>1.65</v>
          </cell>
          <cell r="E57">
            <v>1</v>
          </cell>
          <cell r="F57">
            <v>0</v>
          </cell>
          <cell r="G57">
            <v>0</v>
          </cell>
          <cell r="H57">
            <v>0</v>
          </cell>
          <cell r="I57">
            <v>7.0000000000000007E-2</v>
          </cell>
          <cell r="J57">
            <v>0</v>
          </cell>
          <cell r="K57">
            <v>7.0000000000000007E-2</v>
          </cell>
          <cell r="L57">
            <v>0</v>
          </cell>
          <cell r="M57">
            <v>0</v>
          </cell>
          <cell r="N57">
            <v>0</v>
          </cell>
          <cell r="O57">
            <v>0</v>
          </cell>
          <cell r="P57">
            <v>2</v>
          </cell>
        </row>
        <row r="58">
          <cell r="B58" t="str">
            <v>10S</v>
          </cell>
          <cell r="C58">
            <v>0.25</v>
          </cell>
          <cell r="D58">
            <v>1.65</v>
          </cell>
          <cell r="E58">
            <v>1</v>
          </cell>
          <cell r="F58">
            <v>0</v>
          </cell>
          <cell r="G58">
            <v>0</v>
          </cell>
          <cell r="H58">
            <v>0</v>
          </cell>
          <cell r="I58">
            <v>7.0000000000000007E-2</v>
          </cell>
          <cell r="J58">
            <v>0</v>
          </cell>
          <cell r="K58">
            <v>7.0000000000000007E-2</v>
          </cell>
          <cell r="L58">
            <v>0</v>
          </cell>
          <cell r="M58">
            <v>0</v>
          </cell>
          <cell r="N58">
            <v>0</v>
          </cell>
          <cell r="O58">
            <v>0</v>
          </cell>
          <cell r="P58">
            <v>2</v>
          </cell>
        </row>
        <row r="59">
          <cell r="B59" t="str">
            <v>10S</v>
          </cell>
          <cell r="C59">
            <v>0.25</v>
          </cell>
          <cell r="D59">
            <v>1.65</v>
          </cell>
          <cell r="E59">
            <v>1</v>
          </cell>
          <cell r="F59">
            <v>0</v>
          </cell>
          <cell r="G59">
            <v>0</v>
          </cell>
          <cell r="H59">
            <v>0</v>
          </cell>
          <cell r="I59">
            <v>7.0000000000000007E-2</v>
          </cell>
          <cell r="J59">
            <v>0</v>
          </cell>
          <cell r="K59">
            <v>7.0000000000000007E-2</v>
          </cell>
          <cell r="L59">
            <v>0</v>
          </cell>
          <cell r="M59">
            <v>0</v>
          </cell>
          <cell r="N59">
            <v>0</v>
          </cell>
          <cell r="O59">
            <v>0</v>
          </cell>
          <cell r="P59">
            <v>2</v>
          </cell>
        </row>
        <row r="60">
          <cell r="B60" t="str">
            <v>10S</v>
          </cell>
          <cell r="C60">
            <v>0.375</v>
          </cell>
          <cell r="D60">
            <v>1.65</v>
          </cell>
          <cell r="E60">
            <v>1</v>
          </cell>
          <cell r="F60">
            <v>0</v>
          </cell>
          <cell r="G60">
            <v>0</v>
          </cell>
          <cell r="H60">
            <v>0</v>
          </cell>
          <cell r="I60">
            <v>7.0000000000000007E-2</v>
          </cell>
          <cell r="J60">
            <v>0</v>
          </cell>
          <cell r="K60">
            <v>7.0000000000000007E-2</v>
          </cell>
          <cell r="L60">
            <v>0</v>
          </cell>
          <cell r="M60">
            <v>0</v>
          </cell>
          <cell r="N60">
            <v>0</v>
          </cell>
          <cell r="O60">
            <v>0</v>
          </cell>
          <cell r="P60">
            <v>2</v>
          </cell>
        </row>
        <row r="61">
          <cell r="B61" t="str">
            <v>10S</v>
          </cell>
          <cell r="C61">
            <v>0.375</v>
          </cell>
          <cell r="D61">
            <v>1.65</v>
          </cell>
          <cell r="E61">
            <v>1</v>
          </cell>
          <cell r="F61">
            <v>0</v>
          </cell>
          <cell r="G61">
            <v>0</v>
          </cell>
          <cell r="H61">
            <v>0</v>
          </cell>
          <cell r="I61">
            <v>7.0000000000000007E-2</v>
          </cell>
          <cell r="J61">
            <v>0</v>
          </cell>
          <cell r="K61">
            <v>7.0000000000000007E-2</v>
          </cell>
          <cell r="L61">
            <v>0</v>
          </cell>
          <cell r="M61">
            <v>0</v>
          </cell>
          <cell r="N61">
            <v>0</v>
          </cell>
          <cell r="O61">
            <v>0</v>
          </cell>
          <cell r="P61">
            <v>2</v>
          </cell>
        </row>
        <row r="62">
          <cell r="B62" t="str">
            <v>10S</v>
          </cell>
          <cell r="C62">
            <v>0.375</v>
          </cell>
          <cell r="D62">
            <v>1.65</v>
          </cell>
          <cell r="E62">
            <v>1</v>
          </cell>
          <cell r="F62">
            <v>0</v>
          </cell>
          <cell r="G62">
            <v>0</v>
          </cell>
          <cell r="H62">
            <v>0</v>
          </cell>
          <cell r="I62">
            <v>7.0000000000000007E-2</v>
          </cell>
          <cell r="J62">
            <v>0</v>
          </cell>
          <cell r="K62">
            <v>7.0000000000000007E-2</v>
          </cell>
          <cell r="L62">
            <v>0</v>
          </cell>
          <cell r="M62">
            <v>0</v>
          </cell>
          <cell r="N62">
            <v>0</v>
          </cell>
          <cell r="O62">
            <v>0</v>
          </cell>
          <cell r="P62">
            <v>2</v>
          </cell>
        </row>
        <row r="63">
          <cell r="B63" t="str">
            <v>10S</v>
          </cell>
          <cell r="C63">
            <v>0.5</v>
          </cell>
          <cell r="D63">
            <v>2.11</v>
          </cell>
          <cell r="E63">
            <v>1</v>
          </cell>
          <cell r="F63">
            <v>0</v>
          </cell>
          <cell r="G63">
            <v>0</v>
          </cell>
          <cell r="H63">
            <v>0</v>
          </cell>
          <cell r="I63">
            <v>7.0000000000000007E-2</v>
          </cell>
          <cell r="J63">
            <v>0</v>
          </cell>
          <cell r="K63">
            <v>7.0000000000000007E-2</v>
          </cell>
          <cell r="L63">
            <v>0</v>
          </cell>
          <cell r="M63">
            <v>0</v>
          </cell>
          <cell r="N63">
            <v>0</v>
          </cell>
          <cell r="O63">
            <v>0</v>
          </cell>
          <cell r="P63">
            <v>2</v>
          </cell>
        </row>
        <row r="64">
          <cell r="B64" t="str">
            <v>10S</v>
          </cell>
          <cell r="C64">
            <v>0.5</v>
          </cell>
          <cell r="D64">
            <v>2.11</v>
          </cell>
          <cell r="E64">
            <v>1</v>
          </cell>
          <cell r="F64">
            <v>0</v>
          </cell>
          <cell r="G64">
            <v>0</v>
          </cell>
          <cell r="H64">
            <v>0</v>
          </cell>
          <cell r="I64">
            <v>7.0000000000000007E-2</v>
          </cell>
          <cell r="J64">
            <v>0</v>
          </cell>
          <cell r="K64">
            <v>7.0000000000000007E-2</v>
          </cell>
          <cell r="L64">
            <v>0</v>
          </cell>
          <cell r="M64">
            <v>0</v>
          </cell>
          <cell r="N64">
            <v>0</v>
          </cell>
          <cell r="O64">
            <v>0</v>
          </cell>
          <cell r="P64">
            <v>2</v>
          </cell>
        </row>
        <row r="65">
          <cell r="B65" t="str">
            <v>10S</v>
          </cell>
          <cell r="C65">
            <v>0.5</v>
          </cell>
          <cell r="D65">
            <v>2.11</v>
          </cell>
          <cell r="E65">
            <v>1</v>
          </cell>
          <cell r="F65">
            <v>0</v>
          </cell>
          <cell r="G65">
            <v>0</v>
          </cell>
          <cell r="H65">
            <v>0</v>
          </cell>
          <cell r="I65">
            <v>7.0000000000000007E-2</v>
          </cell>
          <cell r="J65">
            <v>0</v>
          </cell>
          <cell r="K65">
            <v>7.0000000000000007E-2</v>
          </cell>
          <cell r="L65">
            <v>0</v>
          </cell>
          <cell r="M65">
            <v>0</v>
          </cell>
          <cell r="N65">
            <v>0</v>
          </cell>
          <cell r="O65">
            <v>0</v>
          </cell>
          <cell r="P65">
            <v>2</v>
          </cell>
        </row>
        <row r="66">
          <cell r="B66" t="str">
            <v>10S</v>
          </cell>
          <cell r="C66">
            <v>0.75</v>
          </cell>
          <cell r="D66">
            <v>2.11</v>
          </cell>
          <cell r="E66">
            <v>1</v>
          </cell>
          <cell r="F66">
            <v>0</v>
          </cell>
          <cell r="G66">
            <v>0</v>
          </cell>
          <cell r="H66">
            <v>0</v>
          </cell>
          <cell r="I66">
            <v>7.0000000000000007E-2</v>
          </cell>
          <cell r="J66">
            <v>0</v>
          </cell>
          <cell r="K66">
            <v>7.0000000000000007E-2</v>
          </cell>
          <cell r="L66">
            <v>0</v>
          </cell>
          <cell r="M66">
            <v>0</v>
          </cell>
          <cell r="N66">
            <v>0</v>
          </cell>
          <cell r="O66">
            <v>0</v>
          </cell>
          <cell r="P66">
            <v>2</v>
          </cell>
        </row>
        <row r="67">
          <cell r="B67" t="str">
            <v>10S</v>
          </cell>
          <cell r="C67">
            <v>0.75</v>
          </cell>
          <cell r="D67">
            <v>2.11</v>
          </cell>
          <cell r="E67">
            <v>1</v>
          </cell>
          <cell r="F67">
            <v>0</v>
          </cell>
          <cell r="G67">
            <v>0</v>
          </cell>
          <cell r="H67">
            <v>0</v>
          </cell>
          <cell r="I67">
            <v>7.0000000000000007E-2</v>
          </cell>
          <cell r="J67">
            <v>0</v>
          </cell>
          <cell r="K67">
            <v>7.0000000000000007E-2</v>
          </cell>
          <cell r="L67">
            <v>0</v>
          </cell>
          <cell r="M67">
            <v>0</v>
          </cell>
          <cell r="N67">
            <v>0</v>
          </cell>
          <cell r="O67">
            <v>0</v>
          </cell>
          <cell r="P67">
            <v>2</v>
          </cell>
        </row>
        <row r="68">
          <cell r="B68" t="str">
            <v>10S</v>
          </cell>
          <cell r="C68">
            <v>0.75</v>
          </cell>
          <cell r="D68">
            <v>2.11</v>
          </cell>
          <cell r="E68">
            <v>1</v>
          </cell>
          <cell r="F68">
            <v>0</v>
          </cell>
          <cell r="G68">
            <v>0</v>
          </cell>
          <cell r="H68">
            <v>0</v>
          </cell>
          <cell r="I68">
            <v>7.0000000000000007E-2</v>
          </cell>
          <cell r="J68">
            <v>0</v>
          </cell>
          <cell r="K68">
            <v>7.0000000000000007E-2</v>
          </cell>
          <cell r="L68">
            <v>0</v>
          </cell>
          <cell r="M68">
            <v>0</v>
          </cell>
          <cell r="N68">
            <v>0</v>
          </cell>
          <cell r="O68">
            <v>0</v>
          </cell>
          <cell r="P68">
            <v>2</v>
          </cell>
        </row>
        <row r="69">
          <cell r="B69" t="str">
            <v>10S</v>
          </cell>
          <cell r="C69">
            <v>1</v>
          </cell>
          <cell r="D69">
            <v>2.77</v>
          </cell>
          <cell r="E69">
            <v>1</v>
          </cell>
          <cell r="F69">
            <v>0</v>
          </cell>
          <cell r="G69">
            <v>0</v>
          </cell>
          <cell r="H69">
            <v>0</v>
          </cell>
          <cell r="I69">
            <v>0.12</v>
          </cell>
          <cell r="J69">
            <v>0</v>
          </cell>
          <cell r="K69">
            <v>0.12</v>
          </cell>
          <cell r="L69">
            <v>0</v>
          </cell>
          <cell r="M69">
            <v>0</v>
          </cell>
          <cell r="N69">
            <v>0</v>
          </cell>
          <cell r="O69">
            <v>0</v>
          </cell>
          <cell r="P69">
            <v>2</v>
          </cell>
        </row>
        <row r="70">
          <cell r="B70" t="str">
            <v>10S</v>
          </cell>
          <cell r="C70">
            <v>1</v>
          </cell>
          <cell r="D70">
            <v>2.77</v>
          </cell>
          <cell r="E70">
            <v>1</v>
          </cell>
          <cell r="F70">
            <v>0</v>
          </cell>
          <cell r="G70">
            <v>0</v>
          </cell>
          <cell r="H70">
            <v>0</v>
          </cell>
          <cell r="I70">
            <v>0.12</v>
          </cell>
          <cell r="J70">
            <v>0</v>
          </cell>
          <cell r="K70">
            <v>0.12</v>
          </cell>
          <cell r="L70">
            <v>0</v>
          </cell>
          <cell r="M70">
            <v>0</v>
          </cell>
          <cell r="N70">
            <v>0</v>
          </cell>
          <cell r="O70">
            <v>0</v>
          </cell>
          <cell r="P70">
            <v>2</v>
          </cell>
        </row>
        <row r="71">
          <cell r="B71" t="str">
            <v>10S</v>
          </cell>
          <cell r="C71">
            <v>1</v>
          </cell>
          <cell r="D71">
            <v>2.77</v>
          </cell>
          <cell r="E71">
            <v>1</v>
          </cell>
          <cell r="F71">
            <v>0</v>
          </cell>
          <cell r="G71">
            <v>0</v>
          </cell>
          <cell r="H71">
            <v>0</v>
          </cell>
          <cell r="I71">
            <v>0.12</v>
          </cell>
          <cell r="J71">
            <v>0</v>
          </cell>
          <cell r="K71">
            <v>0.12</v>
          </cell>
          <cell r="L71">
            <v>0</v>
          </cell>
          <cell r="M71">
            <v>0</v>
          </cell>
          <cell r="N71">
            <v>0</v>
          </cell>
          <cell r="O71">
            <v>0</v>
          </cell>
          <cell r="P71">
            <v>2</v>
          </cell>
        </row>
        <row r="72">
          <cell r="B72" t="str">
            <v>10S</v>
          </cell>
          <cell r="C72">
            <v>1.25</v>
          </cell>
          <cell r="D72">
            <v>2.77</v>
          </cell>
          <cell r="E72">
            <v>1</v>
          </cell>
          <cell r="F72">
            <v>0</v>
          </cell>
          <cell r="G72">
            <v>0</v>
          </cell>
          <cell r="H72">
            <v>0</v>
          </cell>
          <cell r="I72">
            <v>0.15</v>
          </cell>
          <cell r="J72">
            <v>0</v>
          </cell>
          <cell r="K72">
            <v>0.15</v>
          </cell>
          <cell r="L72">
            <v>0</v>
          </cell>
          <cell r="M72">
            <v>0</v>
          </cell>
          <cell r="N72">
            <v>0</v>
          </cell>
          <cell r="O72">
            <v>0</v>
          </cell>
          <cell r="P72">
            <v>2</v>
          </cell>
        </row>
        <row r="73">
          <cell r="B73" t="str">
            <v>10S</v>
          </cell>
          <cell r="C73">
            <v>1.25</v>
          </cell>
          <cell r="D73">
            <v>2.77</v>
          </cell>
          <cell r="E73">
            <v>1</v>
          </cell>
          <cell r="F73">
            <v>0</v>
          </cell>
          <cell r="G73">
            <v>0</v>
          </cell>
          <cell r="H73">
            <v>0</v>
          </cell>
          <cell r="I73">
            <v>0.15</v>
          </cell>
          <cell r="J73">
            <v>0</v>
          </cell>
          <cell r="K73">
            <v>0.15</v>
          </cell>
          <cell r="L73">
            <v>0</v>
          </cell>
          <cell r="M73">
            <v>0</v>
          </cell>
          <cell r="N73">
            <v>0</v>
          </cell>
          <cell r="O73">
            <v>0</v>
          </cell>
          <cell r="P73">
            <v>2</v>
          </cell>
        </row>
        <row r="74">
          <cell r="B74" t="str">
            <v>10S</v>
          </cell>
          <cell r="C74">
            <v>1.25</v>
          </cell>
          <cell r="D74">
            <v>2.77</v>
          </cell>
          <cell r="E74">
            <v>1</v>
          </cell>
          <cell r="F74">
            <v>0</v>
          </cell>
          <cell r="G74">
            <v>0</v>
          </cell>
          <cell r="H74">
            <v>0</v>
          </cell>
          <cell r="I74">
            <v>0.15</v>
          </cell>
          <cell r="J74">
            <v>0</v>
          </cell>
          <cell r="K74">
            <v>0.15</v>
          </cell>
          <cell r="L74">
            <v>0</v>
          </cell>
          <cell r="M74">
            <v>0</v>
          </cell>
          <cell r="N74">
            <v>0</v>
          </cell>
          <cell r="O74">
            <v>0</v>
          </cell>
          <cell r="P74">
            <v>2</v>
          </cell>
        </row>
        <row r="75">
          <cell r="B75" t="str">
            <v>10S</v>
          </cell>
          <cell r="C75">
            <v>1.5</v>
          </cell>
          <cell r="D75">
            <v>2.77</v>
          </cell>
          <cell r="E75">
            <v>1</v>
          </cell>
          <cell r="F75">
            <v>0</v>
          </cell>
          <cell r="G75">
            <v>0</v>
          </cell>
          <cell r="H75">
            <v>0</v>
          </cell>
          <cell r="I75">
            <v>0.15</v>
          </cell>
          <cell r="J75">
            <v>0</v>
          </cell>
          <cell r="K75">
            <v>0.15</v>
          </cell>
          <cell r="L75">
            <v>0</v>
          </cell>
          <cell r="M75">
            <v>0</v>
          </cell>
          <cell r="N75">
            <v>0</v>
          </cell>
          <cell r="O75">
            <v>0</v>
          </cell>
          <cell r="P75">
            <v>2</v>
          </cell>
        </row>
        <row r="76">
          <cell r="B76" t="str">
            <v>10S</v>
          </cell>
          <cell r="C76">
            <v>1.5</v>
          </cell>
          <cell r="D76">
            <v>2.77</v>
          </cell>
          <cell r="E76">
            <v>1</v>
          </cell>
          <cell r="F76">
            <v>0</v>
          </cell>
          <cell r="G76">
            <v>0</v>
          </cell>
          <cell r="H76">
            <v>0</v>
          </cell>
          <cell r="I76">
            <v>0.15</v>
          </cell>
          <cell r="J76">
            <v>0</v>
          </cell>
          <cell r="K76">
            <v>0.15</v>
          </cell>
          <cell r="L76">
            <v>0</v>
          </cell>
          <cell r="M76">
            <v>0</v>
          </cell>
          <cell r="N76">
            <v>0</v>
          </cell>
          <cell r="O76">
            <v>0</v>
          </cell>
          <cell r="P76">
            <v>2</v>
          </cell>
        </row>
        <row r="77">
          <cell r="B77" t="str">
            <v>10S</v>
          </cell>
          <cell r="C77">
            <v>1.5</v>
          </cell>
          <cell r="D77">
            <v>2.77</v>
          </cell>
          <cell r="E77">
            <v>1</v>
          </cell>
          <cell r="F77">
            <v>0</v>
          </cell>
          <cell r="G77">
            <v>0</v>
          </cell>
          <cell r="H77">
            <v>0</v>
          </cell>
          <cell r="I77">
            <v>0.15</v>
          </cell>
          <cell r="J77">
            <v>0</v>
          </cell>
          <cell r="K77">
            <v>0.15</v>
          </cell>
          <cell r="L77">
            <v>0</v>
          </cell>
          <cell r="M77">
            <v>0</v>
          </cell>
          <cell r="N77">
            <v>0</v>
          </cell>
          <cell r="O77">
            <v>0</v>
          </cell>
          <cell r="P77">
            <v>2</v>
          </cell>
        </row>
        <row r="78">
          <cell r="B78" t="str">
            <v>10S</v>
          </cell>
          <cell r="C78">
            <v>2</v>
          </cell>
          <cell r="D78">
            <v>2.77</v>
          </cell>
          <cell r="E78">
            <v>1</v>
          </cell>
          <cell r="F78">
            <v>0</v>
          </cell>
          <cell r="G78">
            <v>0</v>
          </cell>
          <cell r="H78">
            <v>0</v>
          </cell>
          <cell r="I78">
            <v>0.15</v>
          </cell>
          <cell r="J78">
            <v>0</v>
          </cell>
          <cell r="K78">
            <v>0.15</v>
          </cell>
          <cell r="L78">
            <v>0</v>
          </cell>
          <cell r="M78">
            <v>0</v>
          </cell>
          <cell r="N78">
            <v>0</v>
          </cell>
          <cell r="O78">
            <v>0</v>
          </cell>
          <cell r="P78">
            <v>2</v>
          </cell>
        </row>
        <row r="79">
          <cell r="B79" t="str">
            <v>10S</v>
          </cell>
          <cell r="C79">
            <v>2</v>
          </cell>
          <cell r="D79">
            <v>2.77</v>
          </cell>
          <cell r="E79">
            <v>1</v>
          </cell>
          <cell r="F79">
            <v>0</v>
          </cell>
          <cell r="G79">
            <v>0</v>
          </cell>
          <cell r="H79">
            <v>0</v>
          </cell>
          <cell r="I79">
            <v>0.15</v>
          </cell>
          <cell r="J79">
            <v>0</v>
          </cell>
          <cell r="K79">
            <v>0.15</v>
          </cell>
          <cell r="L79">
            <v>0</v>
          </cell>
          <cell r="M79">
            <v>0</v>
          </cell>
          <cell r="N79">
            <v>0</v>
          </cell>
          <cell r="O79">
            <v>0</v>
          </cell>
          <cell r="P79">
            <v>2</v>
          </cell>
        </row>
        <row r="80">
          <cell r="B80" t="str">
            <v>10S</v>
          </cell>
          <cell r="C80">
            <v>2</v>
          </cell>
          <cell r="D80">
            <v>2.77</v>
          </cell>
          <cell r="E80">
            <v>1</v>
          </cell>
          <cell r="F80">
            <v>0</v>
          </cell>
          <cell r="G80">
            <v>0</v>
          </cell>
          <cell r="H80">
            <v>0</v>
          </cell>
          <cell r="I80">
            <v>0.15</v>
          </cell>
          <cell r="J80">
            <v>0</v>
          </cell>
          <cell r="K80">
            <v>0.15</v>
          </cell>
          <cell r="L80">
            <v>0</v>
          </cell>
          <cell r="M80">
            <v>0</v>
          </cell>
          <cell r="N80">
            <v>0</v>
          </cell>
          <cell r="O80">
            <v>0</v>
          </cell>
          <cell r="P80">
            <v>2</v>
          </cell>
        </row>
        <row r="81">
          <cell r="B81" t="str">
            <v>10S</v>
          </cell>
          <cell r="C81">
            <v>2.5</v>
          </cell>
          <cell r="D81">
            <v>3.05</v>
          </cell>
          <cell r="E81">
            <v>1</v>
          </cell>
          <cell r="F81">
            <v>0</v>
          </cell>
          <cell r="G81">
            <v>0</v>
          </cell>
          <cell r="H81">
            <v>0</v>
          </cell>
          <cell r="I81">
            <v>0.15</v>
          </cell>
          <cell r="J81">
            <v>0</v>
          </cell>
          <cell r="K81">
            <v>0.15</v>
          </cell>
          <cell r="L81">
            <v>0</v>
          </cell>
          <cell r="M81">
            <v>0</v>
          </cell>
          <cell r="N81">
            <v>0</v>
          </cell>
          <cell r="O81">
            <v>0</v>
          </cell>
          <cell r="P81">
            <v>2</v>
          </cell>
        </row>
        <row r="82">
          <cell r="B82" t="str">
            <v>10S</v>
          </cell>
          <cell r="C82">
            <v>3</v>
          </cell>
          <cell r="D82">
            <v>3.05</v>
          </cell>
          <cell r="E82">
            <v>1</v>
          </cell>
          <cell r="F82">
            <v>0</v>
          </cell>
          <cell r="G82">
            <v>0</v>
          </cell>
          <cell r="H82">
            <v>0</v>
          </cell>
          <cell r="I82">
            <v>0.3</v>
          </cell>
          <cell r="J82">
            <v>0</v>
          </cell>
          <cell r="K82">
            <v>0.3</v>
          </cell>
          <cell r="L82">
            <v>0</v>
          </cell>
          <cell r="M82">
            <v>0</v>
          </cell>
          <cell r="N82">
            <v>0</v>
          </cell>
          <cell r="O82">
            <v>0</v>
          </cell>
          <cell r="P82">
            <v>2</v>
          </cell>
        </row>
        <row r="83">
          <cell r="B83" t="str">
            <v>10S</v>
          </cell>
          <cell r="C83">
            <v>3.5</v>
          </cell>
          <cell r="D83">
            <v>3.05</v>
          </cell>
          <cell r="E83">
            <v>1</v>
          </cell>
          <cell r="F83">
            <v>0</v>
          </cell>
          <cell r="G83">
            <v>0</v>
          </cell>
          <cell r="H83">
            <v>0</v>
          </cell>
          <cell r="I83">
            <v>0.3</v>
          </cell>
          <cell r="J83">
            <v>0</v>
          </cell>
          <cell r="K83">
            <v>0.3</v>
          </cell>
          <cell r="L83">
            <v>0</v>
          </cell>
          <cell r="M83">
            <v>0</v>
          </cell>
          <cell r="N83">
            <v>0</v>
          </cell>
          <cell r="O83">
            <v>0</v>
          </cell>
          <cell r="P83">
            <v>3</v>
          </cell>
        </row>
        <row r="84">
          <cell r="B84" t="str">
            <v>10S</v>
          </cell>
          <cell r="C84">
            <v>4</v>
          </cell>
          <cell r="D84">
            <v>3.05</v>
          </cell>
          <cell r="E84">
            <v>1</v>
          </cell>
          <cell r="F84">
            <v>0</v>
          </cell>
          <cell r="G84">
            <v>0</v>
          </cell>
          <cell r="H84">
            <v>0</v>
          </cell>
          <cell r="I84">
            <v>0.45</v>
          </cell>
          <cell r="J84">
            <v>0</v>
          </cell>
          <cell r="K84">
            <v>0.45</v>
          </cell>
          <cell r="L84">
            <v>0</v>
          </cell>
          <cell r="M84">
            <v>0</v>
          </cell>
          <cell r="N84">
            <v>0</v>
          </cell>
          <cell r="O84">
            <v>0</v>
          </cell>
          <cell r="P84">
            <v>3</v>
          </cell>
        </row>
        <row r="85">
          <cell r="B85" t="str">
            <v>10S</v>
          </cell>
          <cell r="C85">
            <v>5</v>
          </cell>
          <cell r="D85">
            <v>3.4</v>
          </cell>
          <cell r="E85">
            <v>1</v>
          </cell>
          <cell r="F85">
            <v>0</v>
          </cell>
          <cell r="G85">
            <v>0</v>
          </cell>
          <cell r="H85">
            <v>0</v>
          </cell>
          <cell r="I85">
            <v>0.45</v>
          </cell>
          <cell r="J85">
            <v>0</v>
          </cell>
          <cell r="K85">
            <v>0.45</v>
          </cell>
          <cell r="L85">
            <v>0</v>
          </cell>
          <cell r="M85">
            <v>0</v>
          </cell>
          <cell r="N85">
            <v>0</v>
          </cell>
          <cell r="O85">
            <v>0</v>
          </cell>
          <cell r="P85">
            <v>4</v>
          </cell>
        </row>
        <row r="86">
          <cell r="B86" t="str">
            <v>10S</v>
          </cell>
          <cell r="C86">
            <v>6</v>
          </cell>
          <cell r="D86">
            <v>3.4</v>
          </cell>
          <cell r="E86">
            <v>1</v>
          </cell>
          <cell r="F86">
            <v>0</v>
          </cell>
          <cell r="G86">
            <v>0</v>
          </cell>
          <cell r="H86">
            <v>0</v>
          </cell>
          <cell r="I86">
            <v>0.6</v>
          </cell>
          <cell r="J86">
            <v>0</v>
          </cell>
          <cell r="K86">
            <v>0.6</v>
          </cell>
          <cell r="L86">
            <v>0</v>
          </cell>
          <cell r="M86">
            <v>0</v>
          </cell>
          <cell r="N86">
            <v>0</v>
          </cell>
          <cell r="O86">
            <v>0</v>
          </cell>
          <cell r="P86">
            <v>4</v>
          </cell>
        </row>
        <row r="87">
          <cell r="B87" t="str">
            <v>10S</v>
          </cell>
          <cell r="C87">
            <v>8</v>
          </cell>
          <cell r="D87">
            <v>3.76</v>
          </cell>
          <cell r="E87">
            <v>1</v>
          </cell>
          <cell r="F87">
            <v>0</v>
          </cell>
          <cell r="G87">
            <v>0</v>
          </cell>
          <cell r="H87">
            <v>0</v>
          </cell>
          <cell r="I87">
            <v>0.6</v>
          </cell>
          <cell r="J87">
            <v>0</v>
          </cell>
          <cell r="K87">
            <v>0.6</v>
          </cell>
          <cell r="L87">
            <v>0</v>
          </cell>
          <cell r="M87">
            <v>0</v>
          </cell>
          <cell r="N87">
            <v>0</v>
          </cell>
          <cell r="O87">
            <v>0</v>
          </cell>
          <cell r="P87">
            <v>4</v>
          </cell>
        </row>
        <row r="88">
          <cell r="B88" t="str">
            <v>10S</v>
          </cell>
          <cell r="C88">
            <v>10</v>
          </cell>
          <cell r="D88">
            <v>4.1900000000000004</v>
          </cell>
          <cell r="E88">
            <v>1</v>
          </cell>
          <cell r="F88">
            <v>0</v>
          </cell>
          <cell r="G88">
            <v>0</v>
          </cell>
          <cell r="H88">
            <v>0</v>
          </cell>
          <cell r="I88">
            <v>1.2</v>
          </cell>
          <cell r="J88">
            <v>0</v>
          </cell>
          <cell r="K88">
            <v>1.2</v>
          </cell>
          <cell r="L88">
            <v>0</v>
          </cell>
          <cell r="M88">
            <v>0</v>
          </cell>
          <cell r="N88">
            <v>0</v>
          </cell>
          <cell r="O88">
            <v>0</v>
          </cell>
          <cell r="P88">
            <v>4</v>
          </cell>
        </row>
        <row r="89">
          <cell r="B89" t="str">
            <v>10S</v>
          </cell>
          <cell r="C89">
            <v>12</v>
          </cell>
          <cell r="D89">
            <v>4.57</v>
          </cell>
          <cell r="E89">
            <v>1</v>
          </cell>
          <cell r="F89">
            <v>0</v>
          </cell>
          <cell r="G89">
            <v>0</v>
          </cell>
          <cell r="H89">
            <v>0</v>
          </cell>
          <cell r="I89">
            <v>1.5</v>
          </cell>
          <cell r="J89">
            <v>0</v>
          </cell>
          <cell r="K89">
            <v>1.5</v>
          </cell>
          <cell r="L89">
            <v>0</v>
          </cell>
          <cell r="M89">
            <v>0</v>
          </cell>
          <cell r="N89">
            <v>0</v>
          </cell>
          <cell r="O89">
            <v>0</v>
          </cell>
          <cell r="P89">
            <v>6</v>
          </cell>
        </row>
        <row r="90">
          <cell r="B90" t="str">
            <v>10S</v>
          </cell>
          <cell r="C90">
            <v>14</v>
          </cell>
          <cell r="D90">
            <v>4.78</v>
          </cell>
          <cell r="E90">
            <v>1</v>
          </cell>
          <cell r="F90">
            <v>0</v>
          </cell>
          <cell r="G90">
            <v>0</v>
          </cell>
          <cell r="H90">
            <v>0</v>
          </cell>
          <cell r="I90">
            <v>1.65</v>
          </cell>
          <cell r="J90">
            <v>0</v>
          </cell>
          <cell r="K90">
            <v>1.65</v>
          </cell>
          <cell r="L90">
            <v>0</v>
          </cell>
          <cell r="M90">
            <v>0</v>
          </cell>
          <cell r="N90">
            <v>0</v>
          </cell>
          <cell r="O90">
            <v>0</v>
          </cell>
          <cell r="P90">
            <v>6</v>
          </cell>
        </row>
        <row r="91">
          <cell r="B91" t="str">
            <v>10S</v>
          </cell>
          <cell r="C91">
            <v>16</v>
          </cell>
          <cell r="D91">
            <v>4.78</v>
          </cell>
          <cell r="E91">
            <v>1</v>
          </cell>
          <cell r="F91">
            <v>0</v>
          </cell>
          <cell r="G91">
            <v>0</v>
          </cell>
          <cell r="H91">
            <v>0</v>
          </cell>
          <cell r="I91">
            <v>1.95</v>
          </cell>
          <cell r="J91">
            <v>0</v>
          </cell>
          <cell r="K91">
            <v>1.95</v>
          </cell>
          <cell r="L91">
            <v>0</v>
          </cell>
          <cell r="M91">
            <v>0</v>
          </cell>
          <cell r="N91">
            <v>0</v>
          </cell>
          <cell r="O91">
            <v>0</v>
          </cell>
          <cell r="P91">
            <v>6</v>
          </cell>
        </row>
        <row r="92">
          <cell r="B92" t="str">
            <v>10S</v>
          </cell>
          <cell r="C92">
            <v>18</v>
          </cell>
          <cell r="D92">
            <v>4.78</v>
          </cell>
          <cell r="E92">
            <v>1</v>
          </cell>
          <cell r="F92">
            <v>0</v>
          </cell>
          <cell r="G92">
            <v>0</v>
          </cell>
          <cell r="H92">
            <v>0</v>
          </cell>
          <cell r="I92">
            <v>2.25</v>
          </cell>
          <cell r="J92">
            <v>0</v>
          </cell>
          <cell r="K92">
            <v>2.25</v>
          </cell>
          <cell r="L92">
            <v>0</v>
          </cell>
          <cell r="M92">
            <v>0</v>
          </cell>
          <cell r="N92">
            <v>0</v>
          </cell>
          <cell r="O92">
            <v>0</v>
          </cell>
          <cell r="P92">
            <v>6</v>
          </cell>
        </row>
        <row r="93">
          <cell r="B93" t="str">
            <v>10S</v>
          </cell>
          <cell r="C93">
            <v>20</v>
          </cell>
          <cell r="D93">
            <v>5.54</v>
          </cell>
          <cell r="E93">
            <v>1</v>
          </cell>
          <cell r="F93">
            <v>0</v>
          </cell>
          <cell r="G93">
            <v>0</v>
          </cell>
          <cell r="H93">
            <v>0</v>
          </cell>
          <cell r="I93">
            <v>2.0299999999999998</v>
          </cell>
          <cell r="J93">
            <v>1.1200000000000001</v>
          </cell>
          <cell r="K93">
            <v>3.15</v>
          </cell>
          <cell r="L93">
            <v>0</v>
          </cell>
          <cell r="M93">
            <v>0</v>
          </cell>
          <cell r="N93">
            <v>0</v>
          </cell>
          <cell r="O93">
            <v>0</v>
          </cell>
          <cell r="P93">
            <v>7</v>
          </cell>
        </row>
        <row r="94">
          <cell r="B94" t="str">
            <v>10S</v>
          </cell>
          <cell r="C94">
            <v>22</v>
          </cell>
          <cell r="D94">
            <v>5.54</v>
          </cell>
          <cell r="E94">
            <v>1</v>
          </cell>
          <cell r="F94">
            <v>0</v>
          </cell>
          <cell r="G94">
            <v>0</v>
          </cell>
          <cell r="H94">
            <v>0</v>
          </cell>
          <cell r="I94">
            <v>2.23</v>
          </cell>
          <cell r="J94">
            <v>1.37</v>
          </cell>
          <cell r="K94">
            <v>3.6</v>
          </cell>
          <cell r="L94">
            <v>0</v>
          </cell>
          <cell r="M94">
            <v>0</v>
          </cell>
          <cell r="N94">
            <v>0</v>
          </cell>
          <cell r="O94">
            <v>0</v>
          </cell>
          <cell r="P94">
            <v>8</v>
          </cell>
        </row>
        <row r="95">
          <cell r="B95" t="str">
            <v>10S</v>
          </cell>
          <cell r="C95">
            <v>24</v>
          </cell>
          <cell r="D95">
            <v>6.35</v>
          </cell>
          <cell r="E95">
            <v>1</v>
          </cell>
          <cell r="F95">
            <v>0</v>
          </cell>
          <cell r="G95">
            <v>0</v>
          </cell>
          <cell r="H95">
            <v>0</v>
          </cell>
          <cell r="I95">
            <v>2.4300000000000002</v>
          </cell>
          <cell r="J95">
            <v>2.0699999999999998</v>
          </cell>
          <cell r="K95">
            <v>4.5</v>
          </cell>
          <cell r="L95">
            <v>0</v>
          </cell>
          <cell r="M95">
            <v>0</v>
          </cell>
          <cell r="N95">
            <v>0</v>
          </cell>
          <cell r="O95">
            <v>0</v>
          </cell>
          <cell r="P95">
            <v>8</v>
          </cell>
        </row>
        <row r="96">
          <cell r="B96" t="str">
            <v>10S</v>
          </cell>
          <cell r="C96">
            <v>30</v>
          </cell>
          <cell r="D96">
            <v>7.92</v>
          </cell>
          <cell r="E96">
            <v>1</v>
          </cell>
          <cell r="F96">
            <v>0</v>
          </cell>
          <cell r="G96">
            <v>0</v>
          </cell>
          <cell r="H96">
            <v>0</v>
          </cell>
          <cell r="I96">
            <v>3.04</v>
          </cell>
          <cell r="J96">
            <v>5.66</v>
          </cell>
          <cell r="K96">
            <v>8.6999999999999993</v>
          </cell>
          <cell r="L96">
            <v>0</v>
          </cell>
          <cell r="M96">
            <v>0</v>
          </cell>
          <cell r="N96">
            <v>0</v>
          </cell>
          <cell r="O96">
            <v>0</v>
          </cell>
          <cell r="P96">
            <v>10</v>
          </cell>
        </row>
        <row r="97">
          <cell r="B97">
            <v>20</v>
          </cell>
          <cell r="C97">
            <v>8</v>
          </cell>
          <cell r="D97">
            <v>6.35</v>
          </cell>
          <cell r="E97">
            <v>1</v>
          </cell>
          <cell r="F97">
            <v>0</v>
          </cell>
          <cell r="G97">
            <v>0</v>
          </cell>
          <cell r="H97">
            <v>0</v>
          </cell>
          <cell r="I97">
            <v>0.81</v>
          </cell>
          <cell r="J97">
            <v>0.99</v>
          </cell>
          <cell r="K97">
            <v>1.8</v>
          </cell>
          <cell r="L97">
            <v>0</v>
          </cell>
          <cell r="M97">
            <v>0</v>
          </cell>
          <cell r="N97">
            <v>0</v>
          </cell>
          <cell r="O97">
            <v>0</v>
          </cell>
          <cell r="P97">
            <v>4</v>
          </cell>
        </row>
        <row r="98">
          <cell r="B98">
            <v>20</v>
          </cell>
          <cell r="C98">
            <v>10</v>
          </cell>
          <cell r="D98">
            <v>6.35</v>
          </cell>
          <cell r="E98">
            <v>1</v>
          </cell>
          <cell r="F98">
            <v>0</v>
          </cell>
          <cell r="G98">
            <v>0</v>
          </cell>
          <cell r="H98">
            <v>0</v>
          </cell>
          <cell r="I98">
            <v>1.01</v>
          </cell>
          <cell r="J98">
            <v>1.0900000000000001</v>
          </cell>
          <cell r="K98">
            <v>2.1</v>
          </cell>
          <cell r="L98">
            <v>0</v>
          </cell>
          <cell r="M98">
            <v>0</v>
          </cell>
          <cell r="N98">
            <v>0</v>
          </cell>
          <cell r="O98">
            <v>0</v>
          </cell>
          <cell r="P98">
            <v>4</v>
          </cell>
        </row>
        <row r="99">
          <cell r="B99">
            <v>20</v>
          </cell>
          <cell r="C99">
            <v>12</v>
          </cell>
          <cell r="D99">
            <v>6.35</v>
          </cell>
          <cell r="E99">
            <v>1</v>
          </cell>
          <cell r="F99">
            <v>0</v>
          </cell>
          <cell r="G99">
            <v>0</v>
          </cell>
          <cell r="H99">
            <v>0</v>
          </cell>
          <cell r="I99">
            <v>1.22</v>
          </cell>
          <cell r="J99">
            <v>1.32</v>
          </cell>
          <cell r="K99">
            <v>2.54</v>
          </cell>
          <cell r="L99">
            <v>0</v>
          </cell>
          <cell r="M99">
            <v>0</v>
          </cell>
          <cell r="N99">
            <v>0</v>
          </cell>
          <cell r="O99">
            <v>0</v>
          </cell>
          <cell r="P99">
            <v>6</v>
          </cell>
        </row>
        <row r="100">
          <cell r="B100">
            <v>20</v>
          </cell>
          <cell r="C100">
            <v>14</v>
          </cell>
          <cell r="D100">
            <v>7.92</v>
          </cell>
          <cell r="E100">
            <v>1</v>
          </cell>
          <cell r="F100">
            <v>0</v>
          </cell>
          <cell r="G100">
            <v>0</v>
          </cell>
          <cell r="H100">
            <v>0</v>
          </cell>
          <cell r="I100">
            <v>1.42</v>
          </cell>
          <cell r="J100">
            <v>2.48</v>
          </cell>
          <cell r="K100">
            <v>3.9</v>
          </cell>
          <cell r="L100">
            <v>0</v>
          </cell>
          <cell r="M100">
            <v>0</v>
          </cell>
          <cell r="N100">
            <v>0</v>
          </cell>
          <cell r="O100">
            <v>0</v>
          </cell>
          <cell r="P100">
            <v>6</v>
          </cell>
        </row>
        <row r="101">
          <cell r="B101">
            <v>20</v>
          </cell>
          <cell r="C101">
            <v>16</v>
          </cell>
          <cell r="D101">
            <v>7.92</v>
          </cell>
          <cell r="E101">
            <v>1</v>
          </cell>
          <cell r="F101">
            <v>0</v>
          </cell>
          <cell r="G101">
            <v>0</v>
          </cell>
          <cell r="H101">
            <v>0</v>
          </cell>
          <cell r="I101">
            <v>1.62</v>
          </cell>
          <cell r="J101">
            <v>2.73</v>
          </cell>
          <cell r="K101">
            <v>4.3499999999999996</v>
          </cell>
          <cell r="L101">
            <v>0</v>
          </cell>
          <cell r="M101">
            <v>0</v>
          </cell>
          <cell r="N101">
            <v>0</v>
          </cell>
          <cell r="O101">
            <v>0</v>
          </cell>
          <cell r="P101">
            <v>6</v>
          </cell>
        </row>
        <row r="102">
          <cell r="B102">
            <v>20</v>
          </cell>
          <cell r="C102">
            <v>18</v>
          </cell>
          <cell r="D102">
            <v>7.92</v>
          </cell>
          <cell r="E102">
            <v>1</v>
          </cell>
          <cell r="F102">
            <v>0</v>
          </cell>
          <cell r="G102">
            <v>0</v>
          </cell>
          <cell r="H102">
            <v>0</v>
          </cell>
          <cell r="I102">
            <v>1.82</v>
          </cell>
          <cell r="J102">
            <v>3.12</v>
          </cell>
          <cell r="K102">
            <v>4.9400000000000004</v>
          </cell>
          <cell r="L102">
            <v>0</v>
          </cell>
          <cell r="M102">
            <v>0</v>
          </cell>
          <cell r="N102">
            <v>0</v>
          </cell>
          <cell r="O102">
            <v>0</v>
          </cell>
          <cell r="P102">
            <v>6</v>
          </cell>
        </row>
        <row r="103">
          <cell r="B103">
            <v>20</v>
          </cell>
          <cell r="C103">
            <v>20</v>
          </cell>
          <cell r="D103">
            <v>9.5299999999999994</v>
          </cell>
          <cell r="E103">
            <v>1</v>
          </cell>
          <cell r="F103">
            <v>0</v>
          </cell>
          <cell r="G103">
            <v>0</v>
          </cell>
          <cell r="H103">
            <v>0</v>
          </cell>
          <cell r="I103">
            <v>2.0299999999999998</v>
          </cell>
          <cell r="J103">
            <v>5.47</v>
          </cell>
          <cell r="K103">
            <v>7.5</v>
          </cell>
          <cell r="L103">
            <v>0</v>
          </cell>
          <cell r="M103">
            <v>0</v>
          </cell>
          <cell r="N103">
            <v>0</v>
          </cell>
          <cell r="O103">
            <v>0</v>
          </cell>
          <cell r="P103">
            <v>7</v>
          </cell>
        </row>
        <row r="104">
          <cell r="B104">
            <v>20</v>
          </cell>
          <cell r="C104">
            <v>22</v>
          </cell>
          <cell r="D104">
            <v>9.5299999999999994</v>
          </cell>
          <cell r="E104">
            <v>1</v>
          </cell>
          <cell r="F104">
            <v>0</v>
          </cell>
          <cell r="G104">
            <v>0</v>
          </cell>
          <cell r="H104">
            <v>0</v>
          </cell>
          <cell r="I104">
            <v>2.23</v>
          </cell>
          <cell r="J104">
            <v>6.47</v>
          </cell>
          <cell r="K104">
            <v>8.6999999999999993</v>
          </cell>
          <cell r="L104">
            <v>0</v>
          </cell>
          <cell r="M104">
            <v>0</v>
          </cell>
          <cell r="N104">
            <v>0</v>
          </cell>
          <cell r="O104">
            <v>0</v>
          </cell>
          <cell r="P104">
            <v>8</v>
          </cell>
        </row>
        <row r="105">
          <cell r="B105">
            <v>20</v>
          </cell>
          <cell r="C105">
            <v>24</v>
          </cell>
          <cell r="D105">
            <v>9.5299999999999994</v>
          </cell>
          <cell r="E105">
            <v>1</v>
          </cell>
          <cell r="F105">
            <v>0</v>
          </cell>
          <cell r="G105">
            <v>0</v>
          </cell>
          <cell r="H105">
            <v>0</v>
          </cell>
          <cell r="I105">
            <v>2.4300000000000002</v>
          </cell>
          <cell r="J105">
            <v>6.57</v>
          </cell>
          <cell r="K105">
            <v>9</v>
          </cell>
          <cell r="L105">
            <v>0</v>
          </cell>
          <cell r="M105">
            <v>0</v>
          </cell>
          <cell r="N105">
            <v>0</v>
          </cell>
          <cell r="O105">
            <v>0</v>
          </cell>
          <cell r="P105">
            <v>8</v>
          </cell>
        </row>
        <row r="106">
          <cell r="B106">
            <v>20</v>
          </cell>
          <cell r="C106">
            <v>26</v>
          </cell>
          <cell r="D106">
            <v>12.7</v>
          </cell>
          <cell r="E106">
            <v>1.25</v>
          </cell>
          <cell r="F106">
            <v>0</v>
          </cell>
          <cell r="G106">
            <v>0</v>
          </cell>
          <cell r="H106">
            <v>0</v>
          </cell>
          <cell r="I106">
            <v>2.64</v>
          </cell>
          <cell r="J106">
            <v>13.86</v>
          </cell>
          <cell r="K106">
            <v>16.5</v>
          </cell>
          <cell r="L106">
            <v>0</v>
          </cell>
          <cell r="M106">
            <v>0</v>
          </cell>
          <cell r="N106">
            <v>0</v>
          </cell>
          <cell r="O106">
            <v>0</v>
          </cell>
          <cell r="P106">
            <v>9</v>
          </cell>
        </row>
        <row r="107">
          <cell r="B107">
            <v>20</v>
          </cell>
          <cell r="C107">
            <v>28</v>
          </cell>
          <cell r="D107">
            <v>12.7</v>
          </cell>
          <cell r="E107">
            <v>1.25</v>
          </cell>
          <cell r="F107">
            <v>0</v>
          </cell>
          <cell r="G107">
            <v>0</v>
          </cell>
          <cell r="H107">
            <v>0</v>
          </cell>
          <cell r="I107">
            <v>2.84</v>
          </cell>
          <cell r="J107">
            <v>15.16</v>
          </cell>
          <cell r="K107">
            <v>18</v>
          </cell>
          <cell r="L107">
            <v>0</v>
          </cell>
          <cell r="M107">
            <v>0</v>
          </cell>
          <cell r="N107">
            <v>0</v>
          </cell>
          <cell r="O107">
            <v>0</v>
          </cell>
          <cell r="P107">
            <v>9</v>
          </cell>
        </row>
        <row r="108">
          <cell r="B108">
            <v>20</v>
          </cell>
          <cell r="C108">
            <v>30</v>
          </cell>
          <cell r="D108">
            <v>12.7</v>
          </cell>
          <cell r="E108">
            <v>1.25</v>
          </cell>
          <cell r="F108">
            <v>0</v>
          </cell>
          <cell r="G108">
            <v>0</v>
          </cell>
          <cell r="H108">
            <v>0</v>
          </cell>
          <cell r="I108">
            <v>3.04</v>
          </cell>
          <cell r="J108">
            <v>16.45</v>
          </cell>
          <cell r="K108">
            <v>19.489999999999998</v>
          </cell>
          <cell r="L108">
            <v>0</v>
          </cell>
          <cell r="M108">
            <v>0</v>
          </cell>
          <cell r="N108">
            <v>0</v>
          </cell>
          <cell r="O108">
            <v>0</v>
          </cell>
          <cell r="P108">
            <v>10</v>
          </cell>
        </row>
        <row r="109">
          <cell r="B109">
            <v>20</v>
          </cell>
          <cell r="C109">
            <v>32</v>
          </cell>
          <cell r="D109">
            <v>12.7</v>
          </cell>
          <cell r="E109">
            <v>1.25</v>
          </cell>
          <cell r="F109">
            <v>0</v>
          </cell>
          <cell r="G109">
            <v>0</v>
          </cell>
          <cell r="H109">
            <v>0</v>
          </cell>
          <cell r="I109">
            <v>3.24</v>
          </cell>
          <cell r="J109">
            <v>17.75</v>
          </cell>
          <cell r="K109">
            <v>20.990000000000002</v>
          </cell>
          <cell r="L109">
            <v>0</v>
          </cell>
          <cell r="M109">
            <v>0</v>
          </cell>
          <cell r="N109">
            <v>0</v>
          </cell>
          <cell r="O109">
            <v>0</v>
          </cell>
          <cell r="P109">
            <v>11</v>
          </cell>
        </row>
        <row r="110">
          <cell r="B110">
            <v>20</v>
          </cell>
          <cell r="C110">
            <v>34</v>
          </cell>
          <cell r="D110">
            <v>12.7</v>
          </cell>
          <cell r="E110">
            <v>1.25</v>
          </cell>
          <cell r="F110">
            <v>0</v>
          </cell>
          <cell r="G110">
            <v>0</v>
          </cell>
          <cell r="H110">
            <v>0</v>
          </cell>
          <cell r="I110">
            <v>3.45</v>
          </cell>
          <cell r="J110">
            <v>18.54</v>
          </cell>
          <cell r="K110">
            <v>21.99</v>
          </cell>
          <cell r="L110">
            <v>0</v>
          </cell>
          <cell r="M110">
            <v>0</v>
          </cell>
          <cell r="N110">
            <v>0</v>
          </cell>
          <cell r="O110">
            <v>0</v>
          </cell>
          <cell r="P110">
            <v>12</v>
          </cell>
        </row>
        <row r="111">
          <cell r="B111">
            <v>20</v>
          </cell>
          <cell r="C111">
            <v>36</v>
          </cell>
          <cell r="D111">
            <v>12.7</v>
          </cell>
          <cell r="E111">
            <v>1.25</v>
          </cell>
          <cell r="F111">
            <v>0</v>
          </cell>
          <cell r="G111">
            <v>0</v>
          </cell>
          <cell r="H111">
            <v>0</v>
          </cell>
          <cell r="I111">
            <v>3.65</v>
          </cell>
          <cell r="J111">
            <v>18.84</v>
          </cell>
          <cell r="K111">
            <v>22.49</v>
          </cell>
          <cell r="L111">
            <v>0</v>
          </cell>
          <cell r="M111">
            <v>0</v>
          </cell>
          <cell r="N111">
            <v>0</v>
          </cell>
          <cell r="O111">
            <v>0</v>
          </cell>
          <cell r="P111">
            <v>12</v>
          </cell>
        </row>
        <row r="112">
          <cell r="B112">
            <v>30</v>
          </cell>
          <cell r="C112">
            <v>8</v>
          </cell>
          <cell r="D112">
            <v>7.04</v>
          </cell>
          <cell r="E112">
            <v>1</v>
          </cell>
          <cell r="F112">
            <v>0</v>
          </cell>
          <cell r="G112">
            <v>0</v>
          </cell>
          <cell r="H112">
            <v>0</v>
          </cell>
          <cell r="I112">
            <v>0.81</v>
          </cell>
          <cell r="J112">
            <v>1.1399999999999999</v>
          </cell>
          <cell r="K112">
            <v>1.95</v>
          </cell>
          <cell r="L112">
            <v>0</v>
          </cell>
          <cell r="M112">
            <v>0</v>
          </cell>
          <cell r="N112">
            <v>0</v>
          </cell>
          <cell r="O112">
            <v>0</v>
          </cell>
          <cell r="P112">
            <v>4</v>
          </cell>
        </row>
        <row r="113">
          <cell r="B113">
            <v>30</v>
          </cell>
          <cell r="C113">
            <v>10</v>
          </cell>
          <cell r="D113">
            <v>7.8</v>
          </cell>
          <cell r="E113">
            <v>1</v>
          </cell>
          <cell r="F113">
            <v>0</v>
          </cell>
          <cell r="G113">
            <v>0</v>
          </cell>
          <cell r="H113">
            <v>0</v>
          </cell>
          <cell r="I113">
            <v>1.01</v>
          </cell>
          <cell r="J113">
            <v>1.99</v>
          </cell>
          <cell r="K113">
            <v>3</v>
          </cell>
          <cell r="L113">
            <v>0</v>
          </cell>
          <cell r="M113">
            <v>0</v>
          </cell>
          <cell r="N113">
            <v>0</v>
          </cell>
          <cell r="O113">
            <v>0</v>
          </cell>
          <cell r="P113">
            <v>4</v>
          </cell>
        </row>
        <row r="114">
          <cell r="B114">
            <v>30</v>
          </cell>
          <cell r="C114">
            <v>12</v>
          </cell>
          <cell r="D114">
            <v>8.3800000000000008</v>
          </cell>
          <cell r="E114">
            <v>1</v>
          </cell>
          <cell r="F114">
            <v>0</v>
          </cell>
          <cell r="G114">
            <v>0</v>
          </cell>
          <cell r="H114">
            <v>0</v>
          </cell>
          <cell r="I114">
            <v>1.22</v>
          </cell>
          <cell r="J114">
            <v>2.68</v>
          </cell>
          <cell r="K114">
            <v>3.9000000000000004</v>
          </cell>
          <cell r="L114">
            <v>0</v>
          </cell>
          <cell r="M114">
            <v>0</v>
          </cell>
          <cell r="N114">
            <v>0</v>
          </cell>
          <cell r="O114">
            <v>0</v>
          </cell>
          <cell r="P114">
            <v>6</v>
          </cell>
        </row>
        <row r="115">
          <cell r="B115">
            <v>30</v>
          </cell>
          <cell r="C115">
            <v>14</v>
          </cell>
          <cell r="D115">
            <v>9.5299999999999994</v>
          </cell>
          <cell r="E115">
            <v>1</v>
          </cell>
          <cell r="F115">
            <v>0</v>
          </cell>
          <cell r="G115">
            <v>0</v>
          </cell>
          <cell r="H115">
            <v>0</v>
          </cell>
          <cell r="I115">
            <v>1.42</v>
          </cell>
          <cell r="J115">
            <v>3.97</v>
          </cell>
          <cell r="K115">
            <v>5.3900000000000006</v>
          </cell>
          <cell r="L115">
            <v>0</v>
          </cell>
          <cell r="M115">
            <v>0</v>
          </cell>
          <cell r="N115">
            <v>0</v>
          </cell>
          <cell r="O115">
            <v>0</v>
          </cell>
          <cell r="P115">
            <v>6</v>
          </cell>
        </row>
        <row r="116">
          <cell r="B116">
            <v>30</v>
          </cell>
          <cell r="C116">
            <v>16</v>
          </cell>
          <cell r="D116">
            <v>9.5299999999999994</v>
          </cell>
          <cell r="E116">
            <v>1</v>
          </cell>
          <cell r="F116">
            <v>0</v>
          </cell>
          <cell r="G116">
            <v>0</v>
          </cell>
          <cell r="H116">
            <v>0</v>
          </cell>
          <cell r="I116">
            <v>1.62</v>
          </cell>
          <cell r="J116">
            <v>4.68</v>
          </cell>
          <cell r="K116">
            <v>6.3</v>
          </cell>
          <cell r="L116">
            <v>0</v>
          </cell>
          <cell r="M116">
            <v>0</v>
          </cell>
          <cell r="N116">
            <v>0</v>
          </cell>
          <cell r="O116">
            <v>0</v>
          </cell>
          <cell r="P116">
            <v>6</v>
          </cell>
        </row>
        <row r="117">
          <cell r="B117">
            <v>30</v>
          </cell>
          <cell r="C117">
            <v>18</v>
          </cell>
          <cell r="D117">
            <v>11.13</v>
          </cell>
          <cell r="E117">
            <v>1.25</v>
          </cell>
          <cell r="F117">
            <v>0</v>
          </cell>
          <cell r="G117">
            <v>0</v>
          </cell>
          <cell r="H117">
            <v>0</v>
          </cell>
          <cell r="I117">
            <v>1.82</v>
          </cell>
          <cell r="J117">
            <v>6.88</v>
          </cell>
          <cell r="K117">
            <v>8.6999999999999993</v>
          </cell>
          <cell r="L117">
            <v>0</v>
          </cell>
          <cell r="M117">
            <v>0</v>
          </cell>
          <cell r="N117">
            <v>0</v>
          </cell>
          <cell r="O117">
            <v>0</v>
          </cell>
          <cell r="P117">
            <v>6</v>
          </cell>
        </row>
        <row r="118">
          <cell r="B118">
            <v>30</v>
          </cell>
          <cell r="C118">
            <v>20</v>
          </cell>
          <cell r="D118">
            <v>12.7</v>
          </cell>
          <cell r="E118">
            <v>1.25</v>
          </cell>
          <cell r="F118">
            <v>0</v>
          </cell>
          <cell r="G118">
            <v>0</v>
          </cell>
          <cell r="H118">
            <v>0</v>
          </cell>
          <cell r="I118">
            <v>2.0299999999999998</v>
          </cell>
          <cell r="J118">
            <v>10.42</v>
          </cell>
          <cell r="K118">
            <v>12.45</v>
          </cell>
          <cell r="L118">
            <v>0</v>
          </cell>
          <cell r="M118">
            <v>0</v>
          </cell>
          <cell r="N118">
            <v>0</v>
          </cell>
          <cell r="O118">
            <v>0</v>
          </cell>
          <cell r="P118">
            <v>7</v>
          </cell>
        </row>
        <row r="119">
          <cell r="B119">
            <v>30</v>
          </cell>
          <cell r="C119">
            <v>22</v>
          </cell>
          <cell r="D119">
            <v>12.7</v>
          </cell>
          <cell r="E119">
            <v>1.25</v>
          </cell>
          <cell r="F119">
            <v>0</v>
          </cell>
          <cell r="G119">
            <v>0</v>
          </cell>
          <cell r="H119">
            <v>0</v>
          </cell>
          <cell r="I119">
            <v>2.23</v>
          </cell>
          <cell r="J119">
            <v>11.72</v>
          </cell>
          <cell r="K119">
            <v>13.950000000000001</v>
          </cell>
          <cell r="L119">
            <v>0</v>
          </cell>
          <cell r="M119">
            <v>0</v>
          </cell>
          <cell r="N119">
            <v>0</v>
          </cell>
          <cell r="O119">
            <v>0</v>
          </cell>
          <cell r="P119">
            <v>8</v>
          </cell>
        </row>
        <row r="120">
          <cell r="B120">
            <v>30</v>
          </cell>
          <cell r="C120">
            <v>24</v>
          </cell>
          <cell r="D120">
            <v>14.27</v>
          </cell>
          <cell r="E120">
            <v>1.25</v>
          </cell>
          <cell r="F120">
            <v>0</v>
          </cell>
          <cell r="G120">
            <v>0</v>
          </cell>
          <cell r="H120">
            <v>0</v>
          </cell>
          <cell r="I120">
            <v>2.4300000000000002</v>
          </cell>
          <cell r="J120">
            <v>15.57</v>
          </cell>
          <cell r="K120">
            <v>18</v>
          </cell>
          <cell r="L120">
            <v>0</v>
          </cell>
          <cell r="M120">
            <v>0</v>
          </cell>
          <cell r="N120">
            <v>0</v>
          </cell>
          <cell r="O120">
            <v>0</v>
          </cell>
          <cell r="P120">
            <v>8</v>
          </cell>
        </row>
        <row r="121">
          <cell r="B121">
            <v>30</v>
          </cell>
          <cell r="C121">
            <v>28</v>
          </cell>
          <cell r="D121">
            <v>15.88</v>
          </cell>
          <cell r="E121">
            <v>1.5</v>
          </cell>
          <cell r="F121">
            <v>0</v>
          </cell>
          <cell r="G121">
            <v>0</v>
          </cell>
          <cell r="H121">
            <v>0</v>
          </cell>
          <cell r="I121">
            <v>2.84</v>
          </cell>
          <cell r="J121">
            <v>22.65</v>
          </cell>
          <cell r="K121">
            <v>25.49</v>
          </cell>
          <cell r="L121">
            <v>0</v>
          </cell>
          <cell r="M121">
            <v>0</v>
          </cell>
          <cell r="N121">
            <v>0</v>
          </cell>
          <cell r="O121">
            <v>0</v>
          </cell>
          <cell r="P121">
            <v>9</v>
          </cell>
        </row>
        <row r="122">
          <cell r="B122">
            <v>30</v>
          </cell>
          <cell r="C122">
            <v>30</v>
          </cell>
          <cell r="D122">
            <v>15.88</v>
          </cell>
          <cell r="E122">
            <v>1.5</v>
          </cell>
          <cell r="F122">
            <v>0</v>
          </cell>
          <cell r="G122">
            <v>0</v>
          </cell>
          <cell r="H122">
            <v>0</v>
          </cell>
          <cell r="I122">
            <v>3.04</v>
          </cell>
          <cell r="J122">
            <v>23.96</v>
          </cell>
          <cell r="K122">
            <v>27</v>
          </cell>
          <cell r="L122">
            <v>0</v>
          </cell>
          <cell r="M122">
            <v>0</v>
          </cell>
          <cell r="N122">
            <v>0</v>
          </cell>
          <cell r="O122">
            <v>0</v>
          </cell>
          <cell r="P122">
            <v>10</v>
          </cell>
        </row>
        <row r="123">
          <cell r="B123">
            <v>30</v>
          </cell>
          <cell r="C123">
            <v>32</v>
          </cell>
          <cell r="D123">
            <v>15.88</v>
          </cell>
          <cell r="E123">
            <v>1.5</v>
          </cell>
          <cell r="F123">
            <v>0</v>
          </cell>
          <cell r="G123">
            <v>0</v>
          </cell>
          <cell r="H123">
            <v>0</v>
          </cell>
          <cell r="I123">
            <v>3.24</v>
          </cell>
          <cell r="J123">
            <v>26.76</v>
          </cell>
          <cell r="K123">
            <v>30</v>
          </cell>
          <cell r="L123">
            <v>0</v>
          </cell>
          <cell r="M123">
            <v>0</v>
          </cell>
          <cell r="N123">
            <v>0</v>
          </cell>
          <cell r="O123">
            <v>0</v>
          </cell>
          <cell r="P123">
            <v>11</v>
          </cell>
        </row>
        <row r="124">
          <cell r="B124">
            <v>30</v>
          </cell>
          <cell r="C124">
            <v>34</v>
          </cell>
          <cell r="D124">
            <v>15.88</v>
          </cell>
          <cell r="E124">
            <v>1.5</v>
          </cell>
          <cell r="F124">
            <v>0</v>
          </cell>
          <cell r="G124">
            <v>0</v>
          </cell>
          <cell r="H124">
            <v>0</v>
          </cell>
          <cell r="I124">
            <v>3.45</v>
          </cell>
          <cell r="J124">
            <v>28.05</v>
          </cell>
          <cell r="K124">
            <v>31.5</v>
          </cell>
          <cell r="L124">
            <v>0</v>
          </cell>
          <cell r="M124">
            <v>0</v>
          </cell>
          <cell r="N124">
            <v>0</v>
          </cell>
          <cell r="O124">
            <v>0</v>
          </cell>
          <cell r="P124">
            <v>12</v>
          </cell>
        </row>
        <row r="125">
          <cell r="B125">
            <v>30</v>
          </cell>
          <cell r="C125">
            <v>36</v>
          </cell>
          <cell r="D125">
            <v>15.88</v>
          </cell>
          <cell r="E125">
            <v>1.5</v>
          </cell>
          <cell r="F125">
            <v>0</v>
          </cell>
          <cell r="G125">
            <v>0</v>
          </cell>
          <cell r="H125">
            <v>0</v>
          </cell>
          <cell r="I125">
            <v>3.65</v>
          </cell>
          <cell r="J125">
            <v>29.35</v>
          </cell>
          <cell r="K125">
            <v>33</v>
          </cell>
          <cell r="L125">
            <v>0</v>
          </cell>
          <cell r="M125">
            <v>0</v>
          </cell>
          <cell r="N125">
            <v>0</v>
          </cell>
          <cell r="O125">
            <v>0</v>
          </cell>
          <cell r="P125">
            <v>12</v>
          </cell>
        </row>
        <row r="126">
          <cell r="B126">
            <v>40</v>
          </cell>
          <cell r="C126">
            <v>0.125</v>
          </cell>
          <cell r="D126">
            <v>1.73</v>
          </cell>
          <cell r="E126">
            <v>1</v>
          </cell>
          <cell r="F126">
            <v>0</v>
          </cell>
          <cell r="G126">
            <v>0</v>
          </cell>
          <cell r="H126">
            <v>0</v>
          </cell>
          <cell r="I126">
            <v>7.0000000000000007E-2</v>
          </cell>
          <cell r="J126">
            <v>0</v>
          </cell>
          <cell r="K126">
            <v>7.0000000000000007E-2</v>
          </cell>
          <cell r="L126">
            <v>0</v>
          </cell>
          <cell r="M126">
            <v>0</v>
          </cell>
          <cell r="N126">
            <v>0</v>
          </cell>
          <cell r="O126">
            <v>0</v>
          </cell>
          <cell r="P126">
            <v>2</v>
          </cell>
        </row>
        <row r="127">
          <cell r="B127">
            <v>40</v>
          </cell>
          <cell r="C127">
            <v>0.125</v>
          </cell>
          <cell r="D127">
            <v>1.73</v>
          </cell>
          <cell r="E127">
            <v>1</v>
          </cell>
          <cell r="F127">
            <v>0</v>
          </cell>
          <cell r="G127">
            <v>0</v>
          </cell>
          <cell r="H127">
            <v>0</v>
          </cell>
          <cell r="I127">
            <v>7.0000000000000007E-2</v>
          </cell>
          <cell r="J127">
            <v>0</v>
          </cell>
          <cell r="K127">
            <v>7.0000000000000007E-2</v>
          </cell>
          <cell r="L127">
            <v>0</v>
          </cell>
          <cell r="M127">
            <v>0</v>
          </cell>
          <cell r="N127">
            <v>0</v>
          </cell>
          <cell r="O127">
            <v>0</v>
          </cell>
          <cell r="P127">
            <v>2</v>
          </cell>
        </row>
        <row r="128">
          <cell r="B128">
            <v>40</v>
          </cell>
          <cell r="C128">
            <v>0.125</v>
          </cell>
          <cell r="D128">
            <v>1.73</v>
          </cell>
          <cell r="E128">
            <v>1</v>
          </cell>
          <cell r="F128">
            <v>0</v>
          </cell>
          <cell r="G128">
            <v>0</v>
          </cell>
          <cell r="H128">
            <v>0</v>
          </cell>
          <cell r="I128">
            <v>7.0000000000000007E-2</v>
          </cell>
          <cell r="J128">
            <v>0</v>
          </cell>
          <cell r="K128">
            <v>7.0000000000000007E-2</v>
          </cell>
          <cell r="L128">
            <v>0</v>
          </cell>
          <cell r="M128">
            <v>0</v>
          </cell>
          <cell r="N128">
            <v>0</v>
          </cell>
          <cell r="O128">
            <v>0</v>
          </cell>
          <cell r="P128">
            <v>2</v>
          </cell>
        </row>
        <row r="129">
          <cell r="B129">
            <v>40</v>
          </cell>
          <cell r="C129">
            <v>0.25</v>
          </cell>
          <cell r="D129">
            <v>2.2400000000000002</v>
          </cell>
          <cell r="E129">
            <v>1</v>
          </cell>
          <cell r="F129">
            <v>0</v>
          </cell>
          <cell r="G129">
            <v>0</v>
          </cell>
          <cell r="H129">
            <v>0</v>
          </cell>
          <cell r="I129">
            <v>7.0000000000000007E-2</v>
          </cell>
          <cell r="J129">
            <v>0</v>
          </cell>
          <cell r="K129">
            <v>7.0000000000000007E-2</v>
          </cell>
          <cell r="L129">
            <v>0</v>
          </cell>
          <cell r="M129">
            <v>0</v>
          </cell>
          <cell r="N129">
            <v>0</v>
          </cell>
          <cell r="O129">
            <v>0</v>
          </cell>
          <cell r="P129">
            <v>2</v>
          </cell>
        </row>
        <row r="130">
          <cell r="B130">
            <v>40</v>
          </cell>
          <cell r="C130">
            <v>0.25</v>
          </cell>
          <cell r="D130">
            <v>2.2400000000000002</v>
          </cell>
          <cell r="E130">
            <v>1</v>
          </cell>
          <cell r="F130">
            <v>0</v>
          </cell>
          <cell r="G130">
            <v>0</v>
          </cell>
          <cell r="H130">
            <v>0</v>
          </cell>
          <cell r="I130">
            <v>7.0000000000000007E-2</v>
          </cell>
          <cell r="J130">
            <v>0</v>
          </cell>
          <cell r="K130">
            <v>7.0000000000000007E-2</v>
          </cell>
          <cell r="L130">
            <v>0</v>
          </cell>
          <cell r="M130">
            <v>0</v>
          </cell>
          <cell r="N130">
            <v>0</v>
          </cell>
          <cell r="O130">
            <v>0</v>
          </cell>
          <cell r="P130">
            <v>2</v>
          </cell>
        </row>
        <row r="131">
          <cell r="B131">
            <v>40</v>
          </cell>
          <cell r="C131">
            <v>0.25</v>
          </cell>
          <cell r="D131">
            <v>2.2400000000000002</v>
          </cell>
          <cell r="E131">
            <v>1</v>
          </cell>
          <cell r="F131">
            <v>0</v>
          </cell>
          <cell r="G131">
            <v>0</v>
          </cell>
          <cell r="H131">
            <v>0</v>
          </cell>
          <cell r="I131">
            <v>7.0000000000000007E-2</v>
          </cell>
          <cell r="J131">
            <v>0</v>
          </cell>
          <cell r="K131">
            <v>7.0000000000000007E-2</v>
          </cell>
          <cell r="L131">
            <v>0</v>
          </cell>
          <cell r="M131">
            <v>0</v>
          </cell>
          <cell r="N131">
            <v>0</v>
          </cell>
          <cell r="O131">
            <v>0</v>
          </cell>
          <cell r="P131">
            <v>2</v>
          </cell>
        </row>
        <row r="132">
          <cell r="B132">
            <v>40</v>
          </cell>
          <cell r="C132">
            <v>0.375</v>
          </cell>
          <cell r="D132">
            <v>2.31</v>
          </cell>
          <cell r="E132">
            <v>1</v>
          </cell>
          <cell r="F132">
            <v>0</v>
          </cell>
          <cell r="G132">
            <v>0</v>
          </cell>
          <cell r="H132">
            <v>0</v>
          </cell>
          <cell r="I132">
            <v>7.0000000000000007E-2</v>
          </cell>
          <cell r="J132">
            <v>0</v>
          </cell>
          <cell r="K132">
            <v>7.0000000000000007E-2</v>
          </cell>
          <cell r="L132">
            <v>0</v>
          </cell>
          <cell r="M132">
            <v>0</v>
          </cell>
          <cell r="N132">
            <v>0</v>
          </cell>
          <cell r="O132">
            <v>0</v>
          </cell>
          <cell r="P132">
            <v>2</v>
          </cell>
        </row>
        <row r="133">
          <cell r="B133">
            <v>40</v>
          </cell>
          <cell r="C133">
            <v>0.375</v>
          </cell>
          <cell r="D133">
            <v>2.31</v>
          </cell>
          <cell r="E133">
            <v>1</v>
          </cell>
          <cell r="F133">
            <v>0</v>
          </cell>
          <cell r="G133">
            <v>0</v>
          </cell>
          <cell r="H133">
            <v>0</v>
          </cell>
          <cell r="I133">
            <v>7.0000000000000007E-2</v>
          </cell>
          <cell r="J133">
            <v>0</v>
          </cell>
          <cell r="K133">
            <v>7.0000000000000007E-2</v>
          </cell>
          <cell r="L133">
            <v>0</v>
          </cell>
          <cell r="M133">
            <v>0</v>
          </cell>
          <cell r="N133">
            <v>0</v>
          </cell>
          <cell r="O133">
            <v>0</v>
          </cell>
          <cell r="P133">
            <v>2</v>
          </cell>
        </row>
        <row r="134">
          <cell r="B134">
            <v>40</v>
          </cell>
          <cell r="C134">
            <v>0.375</v>
          </cell>
          <cell r="D134">
            <v>2.31</v>
          </cell>
          <cell r="E134">
            <v>1</v>
          </cell>
          <cell r="F134">
            <v>0</v>
          </cell>
          <cell r="G134">
            <v>0</v>
          </cell>
          <cell r="H134">
            <v>0</v>
          </cell>
          <cell r="I134">
            <v>7.0000000000000007E-2</v>
          </cell>
          <cell r="J134">
            <v>0</v>
          </cell>
          <cell r="K134">
            <v>7.0000000000000007E-2</v>
          </cell>
          <cell r="L134">
            <v>0</v>
          </cell>
          <cell r="M134">
            <v>0</v>
          </cell>
          <cell r="N134">
            <v>0</v>
          </cell>
          <cell r="O134">
            <v>0</v>
          </cell>
          <cell r="P134">
            <v>2</v>
          </cell>
        </row>
        <row r="135">
          <cell r="B135">
            <v>40</v>
          </cell>
          <cell r="C135">
            <v>0.5</v>
          </cell>
          <cell r="D135">
            <v>2.77</v>
          </cell>
          <cell r="E135">
            <v>1</v>
          </cell>
          <cell r="F135">
            <v>0</v>
          </cell>
          <cell r="G135">
            <v>0</v>
          </cell>
          <cell r="H135">
            <v>0</v>
          </cell>
          <cell r="I135">
            <v>7.0000000000000007E-2</v>
          </cell>
          <cell r="J135">
            <v>0</v>
          </cell>
          <cell r="K135">
            <v>7.0000000000000007E-2</v>
          </cell>
          <cell r="L135">
            <v>0</v>
          </cell>
          <cell r="M135">
            <v>0</v>
          </cell>
          <cell r="N135">
            <v>0</v>
          </cell>
          <cell r="O135">
            <v>0</v>
          </cell>
          <cell r="P135">
            <v>2</v>
          </cell>
        </row>
        <row r="136">
          <cell r="B136">
            <v>40</v>
          </cell>
          <cell r="C136">
            <v>0.5</v>
          </cell>
          <cell r="D136">
            <v>2.77</v>
          </cell>
          <cell r="E136">
            <v>1</v>
          </cell>
          <cell r="F136">
            <v>0</v>
          </cell>
          <cell r="G136">
            <v>0</v>
          </cell>
          <cell r="H136">
            <v>0</v>
          </cell>
          <cell r="I136">
            <v>7.0000000000000007E-2</v>
          </cell>
          <cell r="J136">
            <v>0</v>
          </cell>
          <cell r="K136">
            <v>7.0000000000000007E-2</v>
          </cell>
          <cell r="L136">
            <v>0</v>
          </cell>
          <cell r="M136">
            <v>0</v>
          </cell>
          <cell r="N136">
            <v>0</v>
          </cell>
          <cell r="O136">
            <v>0</v>
          </cell>
          <cell r="P136">
            <v>2</v>
          </cell>
        </row>
        <row r="137">
          <cell r="B137">
            <v>40</v>
          </cell>
          <cell r="C137">
            <v>0.5</v>
          </cell>
          <cell r="D137">
            <v>2.77</v>
          </cell>
          <cell r="E137">
            <v>1</v>
          </cell>
          <cell r="F137">
            <v>0</v>
          </cell>
          <cell r="G137">
            <v>0</v>
          </cell>
          <cell r="H137">
            <v>0</v>
          </cell>
          <cell r="I137">
            <v>7.0000000000000007E-2</v>
          </cell>
          <cell r="J137">
            <v>0</v>
          </cell>
          <cell r="K137">
            <v>7.0000000000000007E-2</v>
          </cell>
          <cell r="L137">
            <v>0</v>
          </cell>
          <cell r="M137">
            <v>0</v>
          </cell>
          <cell r="N137">
            <v>0</v>
          </cell>
          <cell r="O137">
            <v>0</v>
          </cell>
          <cell r="P137">
            <v>2</v>
          </cell>
        </row>
        <row r="138">
          <cell r="B138">
            <v>40</v>
          </cell>
          <cell r="C138">
            <v>0.75</v>
          </cell>
          <cell r="D138">
            <v>2.87</v>
          </cell>
          <cell r="E138">
            <v>1</v>
          </cell>
          <cell r="F138">
            <v>0</v>
          </cell>
          <cell r="G138">
            <v>0</v>
          </cell>
          <cell r="H138">
            <v>0</v>
          </cell>
          <cell r="I138">
            <v>7.0000000000000007E-2</v>
          </cell>
          <cell r="J138">
            <v>0</v>
          </cell>
          <cell r="K138">
            <v>7.0000000000000007E-2</v>
          </cell>
          <cell r="L138">
            <v>0</v>
          </cell>
          <cell r="M138">
            <v>0</v>
          </cell>
          <cell r="N138">
            <v>0</v>
          </cell>
          <cell r="O138">
            <v>0</v>
          </cell>
          <cell r="P138">
            <v>2</v>
          </cell>
        </row>
        <row r="139">
          <cell r="B139">
            <v>40</v>
          </cell>
          <cell r="C139">
            <v>0.75</v>
          </cell>
          <cell r="D139">
            <v>2.87</v>
          </cell>
          <cell r="E139">
            <v>1</v>
          </cell>
          <cell r="F139">
            <v>0</v>
          </cell>
          <cell r="G139">
            <v>0</v>
          </cell>
          <cell r="H139">
            <v>0</v>
          </cell>
          <cell r="I139">
            <v>7.0000000000000007E-2</v>
          </cell>
          <cell r="J139">
            <v>0</v>
          </cell>
          <cell r="K139">
            <v>7.0000000000000007E-2</v>
          </cell>
          <cell r="L139">
            <v>0</v>
          </cell>
          <cell r="M139">
            <v>0</v>
          </cell>
          <cell r="N139">
            <v>0</v>
          </cell>
          <cell r="O139">
            <v>0</v>
          </cell>
          <cell r="P139">
            <v>2</v>
          </cell>
        </row>
        <row r="140">
          <cell r="B140">
            <v>40</v>
          </cell>
          <cell r="C140">
            <v>0.75</v>
          </cell>
          <cell r="D140">
            <v>2.87</v>
          </cell>
          <cell r="E140">
            <v>1</v>
          </cell>
          <cell r="F140">
            <v>0</v>
          </cell>
          <cell r="G140">
            <v>0</v>
          </cell>
          <cell r="H140">
            <v>0</v>
          </cell>
          <cell r="I140">
            <v>7.0000000000000007E-2</v>
          </cell>
          <cell r="J140">
            <v>0</v>
          </cell>
          <cell r="K140">
            <v>7.0000000000000007E-2</v>
          </cell>
          <cell r="L140">
            <v>0</v>
          </cell>
          <cell r="M140">
            <v>0</v>
          </cell>
          <cell r="N140">
            <v>0</v>
          </cell>
          <cell r="O140">
            <v>0</v>
          </cell>
          <cell r="P140">
            <v>2</v>
          </cell>
        </row>
        <row r="141">
          <cell r="B141">
            <v>40</v>
          </cell>
          <cell r="C141">
            <v>1</v>
          </cell>
          <cell r="D141">
            <v>3.38</v>
          </cell>
          <cell r="E141">
            <v>1</v>
          </cell>
          <cell r="F141">
            <v>0</v>
          </cell>
          <cell r="G141">
            <v>0</v>
          </cell>
          <cell r="H141">
            <v>0</v>
          </cell>
          <cell r="I141">
            <v>0.12</v>
          </cell>
          <cell r="J141">
            <v>0</v>
          </cell>
          <cell r="K141">
            <v>0.12</v>
          </cell>
          <cell r="L141">
            <v>0</v>
          </cell>
          <cell r="M141">
            <v>0</v>
          </cell>
          <cell r="N141">
            <v>0</v>
          </cell>
          <cell r="O141">
            <v>0</v>
          </cell>
          <cell r="P141">
            <v>2</v>
          </cell>
        </row>
        <row r="142">
          <cell r="B142">
            <v>40</v>
          </cell>
          <cell r="C142">
            <v>1</v>
          </cell>
          <cell r="D142">
            <v>3.38</v>
          </cell>
          <cell r="E142">
            <v>1</v>
          </cell>
          <cell r="F142">
            <v>0</v>
          </cell>
          <cell r="G142">
            <v>0</v>
          </cell>
          <cell r="H142">
            <v>0</v>
          </cell>
          <cell r="I142">
            <v>0.12</v>
          </cell>
          <cell r="J142">
            <v>0</v>
          </cell>
          <cell r="K142">
            <v>0.12</v>
          </cell>
          <cell r="L142">
            <v>0</v>
          </cell>
          <cell r="M142">
            <v>0</v>
          </cell>
          <cell r="N142">
            <v>0</v>
          </cell>
          <cell r="O142">
            <v>0</v>
          </cell>
          <cell r="P142">
            <v>2</v>
          </cell>
        </row>
        <row r="143">
          <cell r="B143">
            <v>40</v>
          </cell>
          <cell r="C143">
            <v>1</v>
          </cell>
          <cell r="D143">
            <v>3.38</v>
          </cell>
          <cell r="E143">
            <v>1</v>
          </cell>
          <cell r="F143">
            <v>0</v>
          </cell>
          <cell r="G143">
            <v>0</v>
          </cell>
          <cell r="H143">
            <v>0</v>
          </cell>
          <cell r="I143">
            <v>0.12</v>
          </cell>
          <cell r="J143">
            <v>0</v>
          </cell>
          <cell r="K143">
            <v>0.12</v>
          </cell>
          <cell r="L143">
            <v>0</v>
          </cell>
          <cell r="M143">
            <v>0</v>
          </cell>
          <cell r="N143">
            <v>0</v>
          </cell>
          <cell r="O143">
            <v>0</v>
          </cell>
          <cell r="P143">
            <v>2</v>
          </cell>
        </row>
        <row r="144">
          <cell r="B144">
            <v>40</v>
          </cell>
          <cell r="C144">
            <v>1.25</v>
          </cell>
          <cell r="D144">
            <v>3.56</v>
          </cell>
          <cell r="E144">
            <v>1</v>
          </cell>
          <cell r="F144">
            <v>0</v>
          </cell>
          <cell r="G144">
            <v>0</v>
          </cell>
          <cell r="H144">
            <v>0</v>
          </cell>
          <cell r="I144">
            <v>0.15</v>
          </cell>
          <cell r="J144">
            <v>0</v>
          </cell>
          <cell r="K144">
            <v>0.15</v>
          </cell>
          <cell r="L144">
            <v>0</v>
          </cell>
          <cell r="M144">
            <v>0</v>
          </cell>
          <cell r="N144">
            <v>0</v>
          </cell>
          <cell r="O144">
            <v>0</v>
          </cell>
          <cell r="P144">
            <v>2</v>
          </cell>
        </row>
        <row r="145">
          <cell r="B145">
            <v>40</v>
          </cell>
          <cell r="C145">
            <v>1.25</v>
          </cell>
          <cell r="D145">
            <v>3.56</v>
          </cell>
          <cell r="E145">
            <v>1</v>
          </cell>
          <cell r="F145">
            <v>0</v>
          </cell>
          <cell r="G145">
            <v>0</v>
          </cell>
          <cell r="H145">
            <v>0</v>
          </cell>
          <cell r="I145">
            <v>0.15</v>
          </cell>
          <cell r="J145">
            <v>0</v>
          </cell>
          <cell r="K145">
            <v>0.15</v>
          </cell>
          <cell r="L145">
            <v>0</v>
          </cell>
          <cell r="M145">
            <v>0</v>
          </cell>
          <cell r="N145">
            <v>0</v>
          </cell>
          <cell r="O145">
            <v>0</v>
          </cell>
          <cell r="P145">
            <v>2</v>
          </cell>
        </row>
        <row r="146">
          <cell r="B146">
            <v>40</v>
          </cell>
          <cell r="C146">
            <v>1.25</v>
          </cell>
          <cell r="D146">
            <v>3.56</v>
          </cell>
          <cell r="E146">
            <v>1</v>
          </cell>
          <cell r="F146">
            <v>0</v>
          </cell>
          <cell r="G146">
            <v>0</v>
          </cell>
          <cell r="H146">
            <v>0</v>
          </cell>
          <cell r="I146">
            <v>0.15</v>
          </cell>
          <cell r="J146">
            <v>0</v>
          </cell>
          <cell r="K146">
            <v>0.15</v>
          </cell>
          <cell r="L146">
            <v>0</v>
          </cell>
          <cell r="M146">
            <v>0</v>
          </cell>
          <cell r="N146">
            <v>0</v>
          </cell>
          <cell r="O146">
            <v>0</v>
          </cell>
          <cell r="P146">
            <v>2</v>
          </cell>
        </row>
        <row r="147">
          <cell r="B147">
            <v>40</v>
          </cell>
          <cell r="C147">
            <v>1.5</v>
          </cell>
          <cell r="D147">
            <v>3.68</v>
          </cell>
          <cell r="E147">
            <v>1</v>
          </cell>
          <cell r="F147">
            <v>0</v>
          </cell>
          <cell r="G147">
            <v>0</v>
          </cell>
          <cell r="H147">
            <v>0</v>
          </cell>
          <cell r="I147">
            <v>0.15</v>
          </cell>
          <cell r="J147">
            <v>0</v>
          </cell>
          <cell r="K147">
            <v>0.15</v>
          </cell>
          <cell r="L147">
            <v>0</v>
          </cell>
          <cell r="M147">
            <v>0</v>
          </cell>
          <cell r="N147">
            <v>0</v>
          </cell>
          <cell r="O147">
            <v>0</v>
          </cell>
          <cell r="P147">
            <v>2</v>
          </cell>
        </row>
        <row r="148">
          <cell r="B148">
            <v>40</v>
          </cell>
          <cell r="C148">
            <v>1.5</v>
          </cell>
          <cell r="D148">
            <v>3.68</v>
          </cell>
          <cell r="E148">
            <v>1</v>
          </cell>
          <cell r="F148">
            <v>0</v>
          </cell>
          <cell r="G148">
            <v>0</v>
          </cell>
          <cell r="H148">
            <v>0</v>
          </cell>
          <cell r="I148">
            <v>0.15</v>
          </cell>
          <cell r="J148">
            <v>0</v>
          </cell>
          <cell r="K148">
            <v>0.15</v>
          </cell>
          <cell r="L148">
            <v>0</v>
          </cell>
          <cell r="M148">
            <v>0</v>
          </cell>
          <cell r="N148">
            <v>0</v>
          </cell>
          <cell r="O148">
            <v>0</v>
          </cell>
          <cell r="P148">
            <v>2</v>
          </cell>
        </row>
        <row r="149">
          <cell r="B149">
            <v>40</v>
          </cell>
          <cell r="C149">
            <v>1.5</v>
          </cell>
          <cell r="D149">
            <v>3.68</v>
          </cell>
          <cell r="E149">
            <v>1</v>
          </cell>
          <cell r="F149">
            <v>0</v>
          </cell>
          <cell r="G149">
            <v>0</v>
          </cell>
          <cell r="H149">
            <v>0</v>
          </cell>
          <cell r="I149">
            <v>0.15</v>
          </cell>
          <cell r="J149">
            <v>0</v>
          </cell>
          <cell r="K149">
            <v>0.15</v>
          </cell>
          <cell r="L149">
            <v>0</v>
          </cell>
          <cell r="M149">
            <v>0</v>
          </cell>
          <cell r="N149">
            <v>0</v>
          </cell>
          <cell r="O149">
            <v>0</v>
          </cell>
          <cell r="P149">
            <v>2</v>
          </cell>
        </row>
        <row r="150">
          <cell r="B150">
            <v>40</v>
          </cell>
          <cell r="C150">
            <v>2</v>
          </cell>
          <cell r="D150">
            <v>3.91</v>
          </cell>
          <cell r="E150">
            <v>1</v>
          </cell>
          <cell r="F150">
            <v>0</v>
          </cell>
          <cell r="G150">
            <v>0</v>
          </cell>
          <cell r="H150">
            <v>0</v>
          </cell>
          <cell r="I150">
            <v>0.3</v>
          </cell>
          <cell r="J150">
            <v>0</v>
          </cell>
          <cell r="K150">
            <v>0.3</v>
          </cell>
          <cell r="L150">
            <v>0</v>
          </cell>
          <cell r="M150">
            <v>0</v>
          </cell>
          <cell r="N150">
            <v>0</v>
          </cell>
          <cell r="O150">
            <v>0</v>
          </cell>
          <cell r="P150">
            <v>2</v>
          </cell>
        </row>
        <row r="151">
          <cell r="B151">
            <v>40</v>
          </cell>
          <cell r="C151">
            <v>2</v>
          </cell>
          <cell r="D151">
            <v>3.91</v>
          </cell>
          <cell r="E151">
            <v>1</v>
          </cell>
          <cell r="F151">
            <v>0</v>
          </cell>
          <cell r="G151">
            <v>0</v>
          </cell>
          <cell r="H151">
            <v>0</v>
          </cell>
          <cell r="I151">
            <v>0.3</v>
          </cell>
          <cell r="J151">
            <v>0</v>
          </cell>
          <cell r="K151">
            <v>0.3</v>
          </cell>
          <cell r="L151">
            <v>0</v>
          </cell>
          <cell r="M151">
            <v>0</v>
          </cell>
          <cell r="N151">
            <v>0</v>
          </cell>
          <cell r="O151">
            <v>0</v>
          </cell>
          <cell r="P151">
            <v>2</v>
          </cell>
        </row>
        <row r="152">
          <cell r="B152">
            <v>40</v>
          </cell>
          <cell r="C152">
            <v>2</v>
          </cell>
          <cell r="D152">
            <v>3.91</v>
          </cell>
          <cell r="E152">
            <v>1</v>
          </cell>
          <cell r="F152">
            <v>0</v>
          </cell>
          <cell r="G152">
            <v>0</v>
          </cell>
          <cell r="H152">
            <v>0</v>
          </cell>
          <cell r="I152">
            <v>0.3</v>
          </cell>
          <cell r="J152">
            <v>0</v>
          </cell>
          <cell r="K152">
            <v>0.3</v>
          </cell>
          <cell r="L152">
            <v>0</v>
          </cell>
          <cell r="M152">
            <v>0</v>
          </cell>
          <cell r="N152">
            <v>0</v>
          </cell>
          <cell r="O152">
            <v>0</v>
          </cell>
          <cell r="P152">
            <v>2</v>
          </cell>
        </row>
        <row r="153">
          <cell r="B153">
            <v>40</v>
          </cell>
          <cell r="C153">
            <v>2.5</v>
          </cell>
          <cell r="D153">
            <v>5.16</v>
          </cell>
          <cell r="E153">
            <v>1</v>
          </cell>
          <cell r="F153">
            <v>0</v>
          </cell>
          <cell r="G153">
            <v>0</v>
          </cell>
          <cell r="H153">
            <v>0</v>
          </cell>
          <cell r="I153">
            <v>0.25</v>
          </cell>
          <cell r="J153">
            <v>0.2</v>
          </cell>
          <cell r="K153">
            <v>0.45</v>
          </cell>
          <cell r="L153">
            <v>0</v>
          </cell>
          <cell r="M153">
            <v>0</v>
          </cell>
          <cell r="N153">
            <v>0</v>
          </cell>
          <cell r="O153">
            <v>0</v>
          </cell>
          <cell r="P153">
            <v>2</v>
          </cell>
        </row>
        <row r="154">
          <cell r="B154">
            <v>40</v>
          </cell>
          <cell r="C154">
            <v>3</v>
          </cell>
          <cell r="D154">
            <v>5.49</v>
          </cell>
          <cell r="E154">
            <v>1</v>
          </cell>
          <cell r="F154">
            <v>0</v>
          </cell>
          <cell r="G154">
            <v>0</v>
          </cell>
          <cell r="H154">
            <v>0</v>
          </cell>
          <cell r="I154">
            <v>0.3</v>
          </cell>
          <cell r="J154">
            <v>0.3</v>
          </cell>
          <cell r="K154">
            <v>0.6</v>
          </cell>
          <cell r="L154">
            <v>0</v>
          </cell>
          <cell r="M154">
            <v>0</v>
          </cell>
          <cell r="N154">
            <v>0</v>
          </cell>
          <cell r="O154">
            <v>0</v>
          </cell>
          <cell r="P154">
            <v>2</v>
          </cell>
        </row>
        <row r="155">
          <cell r="B155">
            <v>40</v>
          </cell>
          <cell r="C155">
            <v>3.5</v>
          </cell>
          <cell r="D155">
            <v>5.74</v>
          </cell>
          <cell r="E155">
            <v>1</v>
          </cell>
          <cell r="F155">
            <v>0</v>
          </cell>
          <cell r="G155">
            <v>0</v>
          </cell>
          <cell r="H155">
            <v>0</v>
          </cell>
          <cell r="I155">
            <v>0.35</v>
          </cell>
          <cell r="J155">
            <v>0.4</v>
          </cell>
          <cell r="K155">
            <v>0.75</v>
          </cell>
          <cell r="L155">
            <v>0</v>
          </cell>
          <cell r="M155">
            <v>0</v>
          </cell>
          <cell r="N155">
            <v>0</v>
          </cell>
          <cell r="O155">
            <v>0</v>
          </cell>
          <cell r="P155">
            <v>3</v>
          </cell>
        </row>
        <row r="156">
          <cell r="B156">
            <v>40</v>
          </cell>
          <cell r="C156">
            <v>4</v>
          </cell>
          <cell r="D156">
            <v>6.02</v>
          </cell>
          <cell r="E156">
            <v>1</v>
          </cell>
          <cell r="F156">
            <v>0</v>
          </cell>
          <cell r="G156">
            <v>0</v>
          </cell>
          <cell r="H156">
            <v>0</v>
          </cell>
          <cell r="I156">
            <v>0.41</v>
          </cell>
          <cell r="J156">
            <v>0.49</v>
          </cell>
          <cell r="K156">
            <v>0.89999999999999991</v>
          </cell>
          <cell r="L156">
            <v>0</v>
          </cell>
          <cell r="M156">
            <v>0</v>
          </cell>
          <cell r="N156">
            <v>0</v>
          </cell>
          <cell r="O156">
            <v>0</v>
          </cell>
          <cell r="P156">
            <v>3</v>
          </cell>
        </row>
        <row r="157">
          <cell r="B157">
            <v>40</v>
          </cell>
          <cell r="C157">
            <v>5</v>
          </cell>
          <cell r="D157">
            <v>6.55</v>
          </cell>
          <cell r="E157">
            <v>1</v>
          </cell>
          <cell r="F157">
            <v>0</v>
          </cell>
          <cell r="G157">
            <v>0</v>
          </cell>
          <cell r="H157">
            <v>0</v>
          </cell>
          <cell r="I157">
            <v>0.51</v>
          </cell>
          <cell r="J157">
            <v>0.54</v>
          </cell>
          <cell r="K157">
            <v>1.05</v>
          </cell>
          <cell r="L157">
            <v>0</v>
          </cell>
          <cell r="M157">
            <v>0</v>
          </cell>
          <cell r="N157">
            <v>0</v>
          </cell>
          <cell r="O157">
            <v>0</v>
          </cell>
          <cell r="P157">
            <v>4</v>
          </cell>
        </row>
        <row r="158">
          <cell r="B158">
            <v>40</v>
          </cell>
          <cell r="C158">
            <v>6</v>
          </cell>
          <cell r="D158">
            <v>7.11</v>
          </cell>
          <cell r="E158">
            <v>1</v>
          </cell>
          <cell r="F158">
            <v>0</v>
          </cell>
          <cell r="G158">
            <v>0</v>
          </cell>
          <cell r="H158">
            <v>0</v>
          </cell>
          <cell r="I158">
            <v>0.61</v>
          </cell>
          <cell r="J158">
            <v>1.04</v>
          </cell>
          <cell r="K158">
            <v>1.65</v>
          </cell>
          <cell r="L158">
            <v>0</v>
          </cell>
          <cell r="M158">
            <v>0</v>
          </cell>
          <cell r="N158">
            <v>0</v>
          </cell>
          <cell r="O158">
            <v>0</v>
          </cell>
          <cell r="P158">
            <v>4</v>
          </cell>
        </row>
        <row r="159">
          <cell r="B159">
            <v>40</v>
          </cell>
          <cell r="C159">
            <v>8</v>
          </cell>
          <cell r="D159">
            <v>8.18</v>
          </cell>
          <cell r="E159">
            <v>1</v>
          </cell>
          <cell r="F159">
            <v>0</v>
          </cell>
          <cell r="G159">
            <v>0</v>
          </cell>
          <cell r="H159">
            <v>0</v>
          </cell>
          <cell r="I159">
            <v>0.81</v>
          </cell>
          <cell r="J159">
            <v>1.73</v>
          </cell>
          <cell r="K159">
            <v>2.54</v>
          </cell>
          <cell r="L159">
            <v>0</v>
          </cell>
          <cell r="M159">
            <v>0</v>
          </cell>
          <cell r="N159">
            <v>0</v>
          </cell>
          <cell r="O159">
            <v>0</v>
          </cell>
          <cell r="P159">
            <v>4</v>
          </cell>
        </row>
        <row r="160">
          <cell r="B160">
            <v>40</v>
          </cell>
          <cell r="C160">
            <v>10</v>
          </cell>
          <cell r="D160">
            <v>9.27</v>
          </cell>
          <cell r="E160">
            <v>1</v>
          </cell>
          <cell r="F160">
            <v>0</v>
          </cell>
          <cell r="G160">
            <v>0</v>
          </cell>
          <cell r="H160">
            <v>0</v>
          </cell>
          <cell r="I160">
            <v>1.01</v>
          </cell>
          <cell r="J160">
            <v>3.04</v>
          </cell>
          <cell r="K160">
            <v>4.05</v>
          </cell>
          <cell r="L160">
            <v>0</v>
          </cell>
          <cell r="M160">
            <v>0</v>
          </cell>
          <cell r="N160">
            <v>0</v>
          </cell>
          <cell r="O160">
            <v>0</v>
          </cell>
          <cell r="P160">
            <v>4</v>
          </cell>
        </row>
        <row r="161">
          <cell r="B161">
            <v>40</v>
          </cell>
          <cell r="C161">
            <v>12</v>
          </cell>
          <cell r="D161">
            <v>10.31</v>
          </cell>
          <cell r="E161">
            <v>1.25</v>
          </cell>
          <cell r="F161">
            <v>0</v>
          </cell>
          <cell r="G161">
            <v>0</v>
          </cell>
          <cell r="H161">
            <v>0</v>
          </cell>
          <cell r="I161">
            <v>1.22</v>
          </cell>
          <cell r="J161">
            <v>4.0199999999999996</v>
          </cell>
          <cell r="K161">
            <v>5.2399999999999993</v>
          </cell>
          <cell r="L161">
            <v>0</v>
          </cell>
          <cell r="M161">
            <v>0</v>
          </cell>
          <cell r="N161">
            <v>0</v>
          </cell>
          <cell r="O161">
            <v>0</v>
          </cell>
          <cell r="P161">
            <v>6</v>
          </cell>
        </row>
        <row r="162">
          <cell r="B162">
            <v>40</v>
          </cell>
          <cell r="C162">
            <v>14</v>
          </cell>
          <cell r="D162">
            <v>11.13</v>
          </cell>
          <cell r="E162">
            <v>1.25</v>
          </cell>
          <cell r="F162">
            <v>0</v>
          </cell>
          <cell r="G162">
            <v>0</v>
          </cell>
          <cell r="H162">
            <v>0</v>
          </cell>
          <cell r="I162">
            <v>1.42</v>
          </cell>
          <cell r="J162">
            <v>5.33</v>
          </cell>
          <cell r="K162">
            <v>6.75</v>
          </cell>
          <cell r="L162">
            <v>0</v>
          </cell>
          <cell r="M162">
            <v>0</v>
          </cell>
          <cell r="N162">
            <v>0</v>
          </cell>
          <cell r="O162">
            <v>0</v>
          </cell>
          <cell r="P162">
            <v>6</v>
          </cell>
        </row>
        <row r="163">
          <cell r="B163">
            <v>40</v>
          </cell>
          <cell r="C163">
            <v>16</v>
          </cell>
          <cell r="D163">
            <v>12.7</v>
          </cell>
          <cell r="E163">
            <v>1.25</v>
          </cell>
          <cell r="F163">
            <v>0</v>
          </cell>
          <cell r="G163">
            <v>0</v>
          </cell>
          <cell r="H163">
            <v>0</v>
          </cell>
          <cell r="I163">
            <v>1.62</v>
          </cell>
          <cell r="J163">
            <v>8.42</v>
          </cell>
          <cell r="K163">
            <v>10.039999999999999</v>
          </cell>
          <cell r="L163">
            <v>0</v>
          </cell>
          <cell r="M163">
            <v>0</v>
          </cell>
          <cell r="N163">
            <v>0</v>
          </cell>
          <cell r="O163">
            <v>0</v>
          </cell>
          <cell r="P163">
            <v>6</v>
          </cell>
        </row>
        <row r="164">
          <cell r="B164">
            <v>40</v>
          </cell>
          <cell r="C164">
            <v>18</v>
          </cell>
          <cell r="D164">
            <v>14.27</v>
          </cell>
          <cell r="E164">
            <v>1.25</v>
          </cell>
          <cell r="F164">
            <v>0</v>
          </cell>
          <cell r="G164">
            <v>0</v>
          </cell>
          <cell r="H164">
            <v>0</v>
          </cell>
          <cell r="I164">
            <v>1.82</v>
          </cell>
          <cell r="J164">
            <v>11.53</v>
          </cell>
          <cell r="K164">
            <v>13.35</v>
          </cell>
          <cell r="L164">
            <v>0</v>
          </cell>
          <cell r="M164">
            <v>0</v>
          </cell>
          <cell r="N164">
            <v>0</v>
          </cell>
          <cell r="O164">
            <v>0</v>
          </cell>
          <cell r="P164">
            <v>6</v>
          </cell>
        </row>
        <row r="165">
          <cell r="B165">
            <v>40</v>
          </cell>
          <cell r="C165">
            <v>20</v>
          </cell>
          <cell r="D165">
            <v>15.09</v>
          </cell>
          <cell r="E165">
            <v>1.5</v>
          </cell>
          <cell r="F165">
            <v>0</v>
          </cell>
          <cell r="G165">
            <v>0</v>
          </cell>
          <cell r="H165">
            <v>0</v>
          </cell>
          <cell r="I165">
            <v>2.0299999999999998</v>
          </cell>
          <cell r="J165">
            <v>14.47</v>
          </cell>
          <cell r="K165">
            <v>16.5</v>
          </cell>
          <cell r="L165">
            <v>0</v>
          </cell>
          <cell r="M165">
            <v>0</v>
          </cell>
          <cell r="N165">
            <v>0</v>
          </cell>
          <cell r="O165">
            <v>0</v>
          </cell>
          <cell r="P165">
            <v>7</v>
          </cell>
        </row>
        <row r="166">
          <cell r="B166">
            <v>40</v>
          </cell>
          <cell r="C166">
            <v>24</v>
          </cell>
          <cell r="D166">
            <v>17.48</v>
          </cell>
          <cell r="E166">
            <v>1.5</v>
          </cell>
          <cell r="F166">
            <v>0</v>
          </cell>
          <cell r="G166">
            <v>0</v>
          </cell>
          <cell r="H166">
            <v>0</v>
          </cell>
          <cell r="I166">
            <v>2.4300000000000002</v>
          </cell>
          <cell r="J166">
            <v>24.57</v>
          </cell>
          <cell r="K166">
            <v>27</v>
          </cell>
          <cell r="L166">
            <v>0</v>
          </cell>
          <cell r="M166">
            <v>0</v>
          </cell>
          <cell r="N166">
            <v>0</v>
          </cell>
          <cell r="O166">
            <v>0</v>
          </cell>
          <cell r="P166">
            <v>8</v>
          </cell>
        </row>
        <row r="167">
          <cell r="B167">
            <v>40</v>
          </cell>
          <cell r="C167">
            <v>32</v>
          </cell>
          <cell r="D167">
            <v>17.48</v>
          </cell>
          <cell r="E167">
            <v>1.5</v>
          </cell>
          <cell r="F167">
            <v>0</v>
          </cell>
          <cell r="G167">
            <v>0</v>
          </cell>
          <cell r="H167">
            <v>0</v>
          </cell>
          <cell r="I167">
            <v>3.24</v>
          </cell>
          <cell r="J167">
            <v>31.26</v>
          </cell>
          <cell r="K167">
            <v>34.5</v>
          </cell>
          <cell r="L167">
            <v>0</v>
          </cell>
          <cell r="M167">
            <v>0</v>
          </cell>
          <cell r="N167">
            <v>0</v>
          </cell>
          <cell r="O167">
            <v>0</v>
          </cell>
          <cell r="P167">
            <v>11</v>
          </cell>
        </row>
        <row r="168">
          <cell r="B168">
            <v>40</v>
          </cell>
          <cell r="C168">
            <v>34</v>
          </cell>
          <cell r="D168">
            <v>17.48</v>
          </cell>
          <cell r="E168">
            <v>1.5</v>
          </cell>
          <cell r="F168">
            <v>0</v>
          </cell>
          <cell r="G168">
            <v>0</v>
          </cell>
          <cell r="H168">
            <v>0</v>
          </cell>
          <cell r="I168">
            <v>3.45</v>
          </cell>
          <cell r="J168">
            <v>34.049999999999997</v>
          </cell>
          <cell r="K168">
            <v>37.5</v>
          </cell>
          <cell r="L168">
            <v>0</v>
          </cell>
          <cell r="M168">
            <v>0</v>
          </cell>
          <cell r="N168">
            <v>0</v>
          </cell>
          <cell r="O168">
            <v>0</v>
          </cell>
          <cell r="P168">
            <v>12</v>
          </cell>
        </row>
        <row r="169">
          <cell r="B169">
            <v>40</v>
          </cell>
          <cell r="C169">
            <v>36</v>
          </cell>
          <cell r="D169">
            <v>19.05</v>
          </cell>
          <cell r="E169">
            <v>2</v>
          </cell>
          <cell r="F169">
            <v>0</v>
          </cell>
          <cell r="G169">
            <v>0</v>
          </cell>
          <cell r="H169">
            <v>0</v>
          </cell>
          <cell r="I169">
            <v>3.65</v>
          </cell>
          <cell r="J169">
            <v>41.34</v>
          </cell>
          <cell r="K169">
            <v>44.99</v>
          </cell>
          <cell r="L169">
            <v>0</v>
          </cell>
          <cell r="M169">
            <v>0</v>
          </cell>
          <cell r="N169">
            <v>0</v>
          </cell>
          <cell r="O169">
            <v>0</v>
          </cell>
          <cell r="P169">
            <v>12</v>
          </cell>
        </row>
        <row r="170">
          <cell r="B170" t="str">
            <v>40S</v>
          </cell>
          <cell r="C170">
            <v>0.125</v>
          </cell>
          <cell r="D170">
            <v>1.73</v>
          </cell>
          <cell r="E170">
            <v>1</v>
          </cell>
          <cell r="F170">
            <v>0</v>
          </cell>
          <cell r="G170">
            <v>0</v>
          </cell>
          <cell r="H170">
            <v>0</v>
          </cell>
          <cell r="I170">
            <v>7.0000000000000007E-2</v>
          </cell>
          <cell r="J170">
            <v>0</v>
          </cell>
          <cell r="K170">
            <v>7.0000000000000007E-2</v>
          </cell>
          <cell r="L170">
            <v>0</v>
          </cell>
          <cell r="M170">
            <v>0</v>
          </cell>
          <cell r="N170">
            <v>0</v>
          </cell>
          <cell r="O170">
            <v>0</v>
          </cell>
          <cell r="P170">
            <v>2</v>
          </cell>
        </row>
        <row r="171">
          <cell r="B171" t="str">
            <v>40S</v>
          </cell>
          <cell r="C171">
            <v>0.125</v>
          </cell>
          <cell r="D171">
            <v>1.73</v>
          </cell>
          <cell r="E171">
            <v>1</v>
          </cell>
          <cell r="F171">
            <v>0</v>
          </cell>
          <cell r="G171">
            <v>0</v>
          </cell>
          <cell r="H171">
            <v>0</v>
          </cell>
          <cell r="I171">
            <v>7.0000000000000007E-2</v>
          </cell>
          <cell r="J171">
            <v>0</v>
          </cell>
          <cell r="K171">
            <v>7.0000000000000007E-2</v>
          </cell>
          <cell r="L171">
            <v>0</v>
          </cell>
          <cell r="M171">
            <v>0</v>
          </cell>
          <cell r="N171">
            <v>0</v>
          </cell>
          <cell r="O171">
            <v>0</v>
          </cell>
          <cell r="P171">
            <v>2</v>
          </cell>
        </row>
        <row r="172">
          <cell r="B172" t="str">
            <v>40S</v>
          </cell>
          <cell r="C172">
            <v>0.125</v>
          </cell>
          <cell r="D172">
            <v>1.73</v>
          </cell>
          <cell r="E172">
            <v>1</v>
          </cell>
          <cell r="F172">
            <v>0</v>
          </cell>
          <cell r="G172">
            <v>0</v>
          </cell>
          <cell r="H172">
            <v>0</v>
          </cell>
          <cell r="I172">
            <v>7.0000000000000007E-2</v>
          </cell>
          <cell r="J172">
            <v>0</v>
          </cell>
          <cell r="K172">
            <v>7.0000000000000007E-2</v>
          </cell>
          <cell r="L172">
            <v>0</v>
          </cell>
          <cell r="M172">
            <v>0</v>
          </cell>
          <cell r="N172">
            <v>0</v>
          </cell>
          <cell r="O172">
            <v>0</v>
          </cell>
          <cell r="P172">
            <v>2</v>
          </cell>
        </row>
        <row r="173">
          <cell r="B173" t="str">
            <v>40S</v>
          </cell>
          <cell r="C173">
            <v>0.25</v>
          </cell>
          <cell r="D173">
            <v>2.2400000000000002</v>
          </cell>
          <cell r="E173">
            <v>1</v>
          </cell>
          <cell r="F173">
            <v>0</v>
          </cell>
          <cell r="G173">
            <v>0</v>
          </cell>
          <cell r="H173">
            <v>0</v>
          </cell>
          <cell r="I173">
            <v>7.0000000000000007E-2</v>
          </cell>
          <cell r="J173">
            <v>0</v>
          </cell>
          <cell r="K173">
            <v>7.0000000000000007E-2</v>
          </cell>
          <cell r="L173">
            <v>0</v>
          </cell>
          <cell r="M173">
            <v>0</v>
          </cell>
          <cell r="N173">
            <v>0</v>
          </cell>
          <cell r="O173">
            <v>0</v>
          </cell>
          <cell r="P173">
            <v>2</v>
          </cell>
        </row>
        <row r="174">
          <cell r="B174" t="str">
            <v>40S</v>
          </cell>
          <cell r="C174">
            <v>0.25</v>
          </cell>
          <cell r="D174">
            <v>2.2400000000000002</v>
          </cell>
          <cell r="E174">
            <v>1</v>
          </cell>
          <cell r="F174">
            <v>0</v>
          </cell>
          <cell r="G174">
            <v>0</v>
          </cell>
          <cell r="H174">
            <v>0</v>
          </cell>
          <cell r="I174">
            <v>7.0000000000000007E-2</v>
          </cell>
          <cell r="J174">
            <v>0</v>
          </cell>
          <cell r="K174">
            <v>7.0000000000000007E-2</v>
          </cell>
          <cell r="L174">
            <v>0</v>
          </cell>
          <cell r="M174">
            <v>0</v>
          </cell>
          <cell r="N174">
            <v>0</v>
          </cell>
          <cell r="O174">
            <v>0</v>
          </cell>
          <cell r="P174">
            <v>2</v>
          </cell>
        </row>
        <row r="175">
          <cell r="B175" t="str">
            <v>40S</v>
          </cell>
          <cell r="C175">
            <v>0.25</v>
          </cell>
          <cell r="D175">
            <v>2.2400000000000002</v>
          </cell>
          <cell r="E175">
            <v>1</v>
          </cell>
          <cell r="F175">
            <v>0</v>
          </cell>
          <cell r="G175">
            <v>0</v>
          </cell>
          <cell r="H175">
            <v>0</v>
          </cell>
          <cell r="I175">
            <v>7.0000000000000007E-2</v>
          </cell>
          <cell r="J175">
            <v>0</v>
          </cell>
          <cell r="K175">
            <v>7.0000000000000007E-2</v>
          </cell>
          <cell r="L175">
            <v>0</v>
          </cell>
          <cell r="M175">
            <v>0</v>
          </cell>
          <cell r="N175">
            <v>0</v>
          </cell>
          <cell r="O175">
            <v>0</v>
          </cell>
          <cell r="P175">
            <v>2</v>
          </cell>
        </row>
        <row r="176">
          <cell r="B176" t="str">
            <v>40S</v>
          </cell>
          <cell r="C176">
            <v>0.375</v>
          </cell>
          <cell r="D176">
            <v>2.31</v>
          </cell>
          <cell r="E176">
            <v>1</v>
          </cell>
          <cell r="F176">
            <v>0</v>
          </cell>
          <cell r="G176">
            <v>0</v>
          </cell>
          <cell r="H176">
            <v>0</v>
          </cell>
          <cell r="I176">
            <v>7.0000000000000007E-2</v>
          </cell>
          <cell r="J176">
            <v>0</v>
          </cell>
          <cell r="K176">
            <v>7.0000000000000007E-2</v>
          </cell>
          <cell r="L176">
            <v>0</v>
          </cell>
          <cell r="M176">
            <v>0</v>
          </cell>
          <cell r="N176">
            <v>0</v>
          </cell>
          <cell r="O176">
            <v>0</v>
          </cell>
          <cell r="P176">
            <v>2</v>
          </cell>
        </row>
        <row r="177">
          <cell r="B177" t="str">
            <v>40S</v>
          </cell>
          <cell r="C177">
            <v>0.375</v>
          </cell>
          <cell r="D177">
            <v>2.31</v>
          </cell>
          <cell r="E177">
            <v>1</v>
          </cell>
          <cell r="F177">
            <v>0</v>
          </cell>
          <cell r="G177">
            <v>0</v>
          </cell>
          <cell r="H177">
            <v>0</v>
          </cell>
          <cell r="I177">
            <v>7.0000000000000007E-2</v>
          </cell>
          <cell r="J177">
            <v>0</v>
          </cell>
          <cell r="K177">
            <v>7.0000000000000007E-2</v>
          </cell>
          <cell r="L177">
            <v>0</v>
          </cell>
          <cell r="M177">
            <v>0</v>
          </cell>
          <cell r="N177">
            <v>0</v>
          </cell>
          <cell r="O177">
            <v>0</v>
          </cell>
          <cell r="P177">
            <v>2</v>
          </cell>
        </row>
        <row r="178">
          <cell r="B178" t="str">
            <v>40S</v>
          </cell>
          <cell r="C178">
            <v>0.375</v>
          </cell>
          <cell r="D178">
            <v>2.31</v>
          </cell>
          <cell r="E178">
            <v>1</v>
          </cell>
          <cell r="F178">
            <v>0</v>
          </cell>
          <cell r="G178">
            <v>0</v>
          </cell>
          <cell r="H178">
            <v>0</v>
          </cell>
          <cell r="I178">
            <v>7.0000000000000007E-2</v>
          </cell>
          <cell r="J178">
            <v>0</v>
          </cell>
          <cell r="K178">
            <v>7.0000000000000007E-2</v>
          </cell>
          <cell r="L178">
            <v>0</v>
          </cell>
          <cell r="M178">
            <v>0</v>
          </cell>
          <cell r="N178">
            <v>0</v>
          </cell>
          <cell r="O178">
            <v>0</v>
          </cell>
          <cell r="P178">
            <v>2</v>
          </cell>
        </row>
        <row r="179">
          <cell r="B179" t="str">
            <v>40S</v>
          </cell>
          <cell r="C179">
            <v>0.5</v>
          </cell>
          <cell r="D179">
            <v>2.77</v>
          </cell>
          <cell r="E179">
            <v>1</v>
          </cell>
          <cell r="F179">
            <v>0</v>
          </cell>
          <cell r="G179">
            <v>0</v>
          </cell>
          <cell r="H179">
            <v>0</v>
          </cell>
          <cell r="I179">
            <v>7.0000000000000007E-2</v>
          </cell>
          <cell r="J179">
            <v>0</v>
          </cell>
          <cell r="K179">
            <v>7.0000000000000007E-2</v>
          </cell>
          <cell r="L179">
            <v>0</v>
          </cell>
          <cell r="M179">
            <v>0</v>
          </cell>
          <cell r="N179">
            <v>0</v>
          </cell>
          <cell r="O179">
            <v>0</v>
          </cell>
          <cell r="P179">
            <v>2</v>
          </cell>
        </row>
        <row r="180">
          <cell r="B180" t="str">
            <v>40S</v>
          </cell>
          <cell r="C180">
            <v>0.5</v>
          </cell>
          <cell r="D180">
            <v>2.77</v>
          </cell>
          <cell r="E180">
            <v>1</v>
          </cell>
          <cell r="F180">
            <v>0</v>
          </cell>
          <cell r="G180">
            <v>0</v>
          </cell>
          <cell r="H180">
            <v>0</v>
          </cell>
          <cell r="I180">
            <v>7.0000000000000007E-2</v>
          </cell>
          <cell r="J180">
            <v>0</v>
          </cell>
          <cell r="K180">
            <v>7.0000000000000007E-2</v>
          </cell>
          <cell r="L180">
            <v>0</v>
          </cell>
          <cell r="M180">
            <v>0</v>
          </cell>
          <cell r="N180">
            <v>0</v>
          </cell>
          <cell r="O180">
            <v>0</v>
          </cell>
          <cell r="P180">
            <v>2</v>
          </cell>
        </row>
        <row r="181">
          <cell r="B181" t="str">
            <v>40S</v>
          </cell>
          <cell r="C181">
            <v>0.5</v>
          </cell>
          <cell r="D181">
            <v>2.77</v>
          </cell>
          <cell r="E181">
            <v>1</v>
          </cell>
          <cell r="F181">
            <v>0</v>
          </cell>
          <cell r="G181">
            <v>0</v>
          </cell>
          <cell r="H181">
            <v>0</v>
          </cell>
          <cell r="I181">
            <v>7.0000000000000007E-2</v>
          </cell>
          <cell r="J181">
            <v>0</v>
          </cell>
          <cell r="K181">
            <v>7.0000000000000007E-2</v>
          </cell>
          <cell r="L181">
            <v>0</v>
          </cell>
          <cell r="M181">
            <v>0</v>
          </cell>
          <cell r="N181">
            <v>0</v>
          </cell>
          <cell r="O181">
            <v>0</v>
          </cell>
          <cell r="P181">
            <v>2</v>
          </cell>
        </row>
        <row r="182">
          <cell r="B182" t="str">
            <v>40S</v>
          </cell>
          <cell r="C182">
            <v>0.75</v>
          </cell>
          <cell r="D182">
            <v>2.87</v>
          </cell>
          <cell r="E182">
            <v>1</v>
          </cell>
          <cell r="F182">
            <v>0</v>
          </cell>
          <cell r="G182">
            <v>0</v>
          </cell>
          <cell r="H182">
            <v>0</v>
          </cell>
          <cell r="I182">
            <v>7.0000000000000007E-2</v>
          </cell>
          <cell r="J182">
            <v>0</v>
          </cell>
          <cell r="K182">
            <v>7.0000000000000007E-2</v>
          </cell>
          <cell r="L182">
            <v>0</v>
          </cell>
          <cell r="M182">
            <v>0</v>
          </cell>
          <cell r="N182">
            <v>0</v>
          </cell>
          <cell r="O182">
            <v>0</v>
          </cell>
          <cell r="P182">
            <v>2</v>
          </cell>
        </row>
        <row r="183">
          <cell r="B183" t="str">
            <v>40S</v>
          </cell>
          <cell r="C183">
            <v>0.75</v>
          </cell>
          <cell r="D183">
            <v>2.87</v>
          </cell>
          <cell r="E183">
            <v>1</v>
          </cell>
          <cell r="F183">
            <v>0</v>
          </cell>
          <cell r="G183">
            <v>0</v>
          </cell>
          <cell r="H183">
            <v>0</v>
          </cell>
          <cell r="I183">
            <v>7.0000000000000007E-2</v>
          </cell>
          <cell r="J183">
            <v>0</v>
          </cell>
          <cell r="K183">
            <v>7.0000000000000007E-2</v>
          </cell>
          <cell r="L183">
            <v>0</v>
          </cell>
          <cell r="M183">
            <v>0</v>
          </cell>
          <cell r="N183">
            <v>0</v>
          </cell>
          <cell r="O183">
            <v>0</v>
          </cell>
          <cell r="P183">
            <v>2</v>
          </cell>
        </row>
        <row r="184">
          <cell r="B184" t="str">
            <v>40S</v>
          </cell>
          <cell r="C184">
            <v>0.75</v>
          </cell>
          <cell r="D184">
            <v>2.87</v>
          </cell>
          <cell r="E184">
            <v>1</v>
          </cell>
          <cell r="F184">
            <v>0</v>
          </cell>
          <cell r="G184">
            <v>0</v>
          </cell>
          <cell r="H184">
            <v>0</v>
          </cell>
          <cell r="I184">
            <v>7.0000000000000007E-2</v>
          </cell>
          <cell r="J184">
            <v>0</v>
          </cell>
          <cell r="K184">
            <v>7.0000000000000007E-2</v>
          </cell>
          <cell r="L184">
            <v>0</v>
          </cell>
          <cell r="M184">
            <v>0</v>
          </cell>
          <cell r="N184">
            <v>0</v>
          </cell>
          <cell r="O184">
            <v>0</v>
          </cell>
          <cell r="P184">
            <v>2</v>
          </cell>
        </row>
        <row r="185">
          <cell r="B185" t="str">
            <v>40S</v>
          </cell>
          <cell r="C185">
            <v>1</v>
          </cell>
          <cell r="D185">
            <v>3.38</v>
          </cell>
          <cell r="E185">
            <v>1</v>
          </cell>
          <cell r="F185">
            <v>0</v>
          </cell>
          <cell r="G185">
            <v>0</v>
          </cell>
          <cell r="H185">
            <v>0</v>
          </cell>
          <cell r="I185">
            <v>0.12</v>
          </cell>
          <cell r="J185">
            <v>0</v>
          </cell>
          <cell r="K185">
            <v>0.12</v>
          </cell>
          <cell r="L185">
            <v>0</v>
          </cell>
          <cell r="M185">
            <v>0</v>
          </cell>
          <cell r="N185">
            <v>0</v>
          </cell>
          <cell r="O185">
            <v>0</v>
          </cell>
          <cell r="P185">
            <v>2</v>
          </cell>
        </row>
        <row r="186">
          <cell r="B186" t="str">
            <v>40S</v>
          </cell>
          <cell r="C186">
            <v>1</v>
          </cell>
          <cell r="D186">
            <v>3.38</v>
          </cell>
          <cell r="E186">
            <v>1</v>
          </cell>
          <cell r="F186">
            <v>0</v>
          </cell>
          <cell r="G186">
            <v>0</v>
          </cell>
          <cell r="H186">
            <v>0</v>
          </cell>
          <cell r="I186">
            <v>0.12</v>
          </cell>
          <cell r="J186">
            <v>0</v>
          </cell>
          <cell r="K186">
            <v>0.12</v>
          </cell>
          <cell r="L186">
            <v>0</v>
          </cell>
          <cell r="M186">
            <v>0</v>
          </cell>
          <cell r="N186">
            <v>0</v>
          </cell>
          <cell r="O186">
            <v>0</v>
          </cell>
          <cell r="P186">
            <v>2</v>
          </cell>
        </row>
        <row r="187">
          <cell r="B187" t="str">
            <v>40S</v>
          </cell>
          <cell r="C187">
            <v>1</v>
          </cell>
          <cell r="D187">
            <v>3.38</v>
          </cell>
          <cell r="E187">
            <v>1</v>
          </cell>
          <cell r="F187">
            <v>0</v>
          </cell>
          <cell r="G187">
            <v>0</v>
          </cell>
          <cell r="H187">
            <v>0</v>
          </cell>
          <cell r="I187">
            <v>0.12</v>
          </cell>
          <cell r="J187">
            <v>0</v>
          </cell>
          <cell r="K187">
            <v>0.12</v>
          </cell>
          <cell r="L187">
            <v>0</v>
          </cell>
          <cell r="M187">
            <v>0</v>
          </cell>
          <cell r="N187">
            <v>0</v>
          </cell>
          <cell r="O187">
            <v>0</v>
          </cell>
          <cell r="P187">
            <v>2</v>
          </cell>
        </row>
        <row r="188">
          <cell r="B188" t="str">
            <v>40S</v>
          </cell>
          <cell r="C188">
            <v>1.25</v>
          </cell>
          <cell r="D188">
            <v>3.56</v>
          </cell>
          <cell r="E188">
            <v>1</v>
          </cell>
          <cell r="F188">
            <v>0</v>
          </cell>
          <cell r="G188">
            <v>0</v>
          </cell>
          <cell r="H188">
            <v>0</v>
          </cell>
          <cell r="I188">
            <v>0.15</v>
          </cell>
          <cell r="J188">
            <v>0</v>
          </cell>
          <cell r="K188">
            <v>0.15</v>
          </cell>
          <cell r="L188">
            <v>0</v>
          </cell>
          <cell r="M188">
            <v>0</v>
          </cell>
          <cell r="N188">
            <v>0</v>
          </cell>
          <cell r="O188">
            <v>0</v>
          </cell>
          <cell r="P188">
            <v>2</v>
          </cell>
        </row>
        <row r="189">
          <cell r="B189" t="str">
            <v>40S</v>
          </cell>
          <cell r="C189">
            <v>1.25</v>
          </cell>
          <cell r="D189">
            <v>3.56</v>
          </cell>
          <cell r="E189">
            <v>1</v>
          </cell>
          <cell r="F189">
            <v>0</v>
          </cell>
          <cell r="G189">
            <v>0</v>
          </cell>
          <cell r="H189">
            <v>0</v>
          </cell>
          <cell r="I189">
            <v>0.15</v>
          </cell>
          <cell r="J189">
            <v>0</v>
          </cell>
          <cell r="K189">
            <v>0.15</v>
          </cell>
          <cell r="L189">
            <v>0</v>
          </cell>
          <cell r="M189">
            <v>0</v>
          </cell>
          <cell r="N189">
            <v>0</v>
          </cell>
          <cell r="O189">
            <v>0</v>
          </cell>
          <cell r="P189">
            <v>2</v>
          </cell>
        </row>
        <row r="190">
          <cell r="B190" t="str">
            <v>40S</v>
          </cell>
          <cell r="C190">
            <v>1.25</v>
          </cell>
          <cell r="D190">
            <v>3.56</v>
          </cell>
          <cell r="E190">
            <v>1</v>
          </cell>
          <cell r="F190">
            <v>0</v>
          </cell>
          <cell r="G190">
            <v>0</v>
          </cell>
          <cell r="H190">
            <v>0</v>
          </cell>
          <cell r="I190">
            <v>0.15</v>
          </cell>
          <cell r="J190">
            <v>0</v>
          </cell>
          <cell r="K190">
            <v>0.15</v>
          </cell>
          <cell r="L190">
            <v>0</v>
          </cell>
          <cell r="M190">
            <v>0</v>
          </cell>
          <cell r="N190">
            <v>0</v>
          </cell>
          <cell r="O190">
            <v>0</v>
          </cell>
          <cell r="P190">
            <v>2</v>
          </cell>
        </row>
        <row r="191">
          <cell r="B191" t="str">
            <v>40S</v>
          </cell>
          <cell r="C191">
            <v>1.5</v>
          </cell>
          <cell r="D191">
            <v>3.68</v>
          </cell>
          <cell r="E191">
            <v>1</v>
          </cell>
          <cell r="F191">
            <v>0</v>
          </cell>
          <cell r="G191">
            <v>0</v>
          </cell>
          <cell r="H191">
            <v>0</v>
          </cell>
          <cell r="I191">
            <v>0.15</v>
          </cell>
          <cell r="J191">
            <v>0</v>
          </cell>
          <cell r="K191">
            <v>0.15</v>
          </cell>
          <cell r="L191">
            <v>0</v>
          </cell>
          <cell r="M191">
            <v>0</v>
          </cell>
          <cell r="N191">
            <v>0</v>
          </cell>
          <cell r="O191">
            <v>0</v>
          </cell>
          <cell r="P191">
            <v>2</v>
          </cell>
        </row>
        <row r="192">
          <cell r="B192" t="str">
            <v>40S</v>
          </cell>
          <cell r="C192">
            <v>1.5</v>
          </cell>
          <cell r="D192">
            <v>3.68</v>
          </cell>
          <cell r="E192">
            <v>1</v>
          </cell>
          <cell r="F192">
            <v>0</v>
          </cell>
          <cell r="G192">
            <v>0</v>
          </cell>
          <cell r="H192">
            <v>0</v>
          </cell>
          <cell r="I192">
            <v>0.15</v>
          </cell>
          <cell r="J192">
            <v>0</v>
          </cell>
          <cell r="K192">
            <v>0.15</v>
          </cell>
          <cell r="L192">
            <v>0</v>
          </cell>
          <cell r="M192">
            <v>0</v>
          </cell>
          <cell r="N192">
            <v>0</v>
          </cell>
          <cell r="O192">
            <v>0</v>
          </cell>
          <cell r="P192">
            <v>2</v>
          </cell>
        </row>
        <row r="193">
          <cell r="B193" t="str">
            <v>40S</v>
          </cell>
          <cell r="C193">
            <v>1.5</v>
          </cell>
          <cell r="D193">
            <v>3.68</v>
          </cell>
          <cell r="E193">
            <v>1</v>
          </cell>
          <cell r="F193">
            <v>0</v>
          </cell>
          <cell r="G193">
            <v>0</v>
          </cell>
          <cell r="H193">
            <v>0</v>
          </cell>
          <cell r="I193">
            <v>0.15</v>
          </cell>
          <cell r="J193">
            <v>0</v>
          </cell>
          <cell r="K193">
            <v>0.15</v>
          </cell>
          <cell r="L193">
            <v>0</v>
          </cell>
          <cell r="M193">
            <v>0</v>
          </cell>
          <cell r="N193">
            <v>0</v>
          </cell>
          <cell r="O193">
            <v>0</v>
          </cell>
          <cell r="P193">
            <v>2</v>
          </cell>
        </row>
        <row r="194">
          <cell r="B194" t="str">
            <v>40S</v>
          </cell>
          <cell r="C194">
            <v>2</v>
          </cell>
          <cell r="D194">
            <v>3.91</v>
          </cell>
          <cell r="E194">
            <v>1</v>
          </cell>
          <cell r="F194">
            <v>0</v>
          </cell>
          <cell r="G194">
            <v>0</v>
          </cell>
          <cell r="H194">
            <v>0</v>
          </cell>
          <cell r="I194">
            <v>0.3</v>
          </cell>
          <cell r="J194">
            <v>0</v>
          </cell>
          <cell r="K194">
            <v>0.3</v>
          </cell>
          <cell r="L194">
            <v>0</v>
          </cell>
          <cell r="M194">
            <v>0</v>
          </cell>
          <cell r="N194">
            <v>0</v>
          </cell>
          <cell r="O194">
            <v>0</v>
          </cell>
          <cell r="P194">
            <v>2</v>
          </cell>
        </row>
        <row r="195">
          <cell r="B195" t="str">
            <v>40S</v>
          </cell>
          <cell r="C195">
            <v>2</v>
          </cell>
          <cell r="D195">
            <v>3.91</v>
          </cell>
          <cell r="E195">
            <v>1</v>
          </cell>
          <cell r="F195">
            <v>0</v>
          </cell>
          <cell r="G195">
            <v>0</v>
          </cell>
          <cell r="H195">
            <v>0</v>
          </cell>
          <cell r="I195">
            <v>0.3</v>
          </cell>
          <cell r="J195">
            <v>0</v>
          </cell>
          <cell r="K195">
            <v>0.3</v>
          </cell>
          <cell r="L195">
            <v>0</v>
          </cell>
          <cell r="M195">
            <v>0</v>
          </cell>
          <cell r="N195">
            <v>0</v>
          </cell>
          <cell r="O195">
            <v>0</v>
          </cell>
          <cell r="P195">
            <v>2</v>
          </cell>
        </row>
        <row r="196">
          <cell r="B196" t="str">
            <v>40S</v>
          </cell>
          <cell r="C196">
            <v>2</v>
          </cell>
          <cell r="D196">
            <v>3.91</v>
          </cell>
          <cell r="E196">
            <v>1</v>
          </cell>
          <cell r="F196">
            <v>0</v>
          </cell>
          <cell r="G196">
            <v>0</v>
          </cell>
          <cell r="H196">
            <v>0</v>
          </cell>
          <cell r="I196">
            <v>0.3</v>
          </cell>
          <cell r="J196">
            <v>0</v>
          </cell>
          <cell r="K196">
            <v>0.3</v>
          </cell>
          <cell r="L196">
            <v>0</v>
          </cell>
          <cell r="M196">
            <v>0</v>
          </cell>
          <cell r="N196">
            <v>0</v>
          </cell>
          <cell r="O196">
            <v>0</v>
          </cell>
          <cell r="P196">
            <v>2</v>
          </cell>
        </row>
        <row r="197">
          <cell r="B197" t="str">
            <v>40S</v>
          </cell>
          <cell r="C197">
            <v>2.5</v>
          </cell>
          <cell r="D197">
            <v>5.16</v>
          </cell>
          <cell r="E197">
            <v>1</v>
          </cell>
          <cell r="F197">
            <v>0</v>
          </cell>
          <cell r="G197">
            <v>0</v>
          </cell>
          <cell r="H197">
            <v>0</v>
          </cell>
          <cell r="I197">
            <v>0.25</v>
          </cell>
          <cell r="J197">
            <v>0.2</v>
          </cell>
          <cell r="K197">
            <v>0.45</v>
          </cell>
          <cell r="L197">
            <v>0</v>
          </cell>
          <cell r="M197">
            <v>0</v>
          </cell>
          <cell r="N197">
            <v>0</v>
          </cell>
          <cell r="O197">
            <v>0</v>
          </cell>
          <cell r="P197">
            <v>2</v>
          </cell>
        </row>
        <row r="198">
          <cell r="B198" t="str">
            <v>40S</v>
          </cell>
          <cell r="C198">
            <v>3</v>
          </cell>
          <cell r="D198">
            <v>5.49</v>
          </cell>
          <cell r="E198">
            <v>1</v>
          </cell>
          <cell r="F198">
            <v>0</v>
          </cell>
          <cell r="G198">
            <v>0</v>
          </cell>
          <cell r="H198">
            <v>0</v>
          </cell>
          <cell r="I198">
            <v>0.3</v>
          </cell>
          <cell r="J198">
            <v>0.3</v>
          </cell>
          <cell r="K198">
            <v>0.6</v>
          </cell>
          <cell r="L198">
            <v>0</v>
          </cell>
          <cell r="M198">
            <v>0</v>
          </cell>
          <cell r="N198">
            <v>0</v>
          </cell>
          <cell r="O198">
            <v>0</v>
          </cell>
          <cell r="P198">
            <v>2</v>
          </cell>
        </row>
        <row r="199">
          <cell r="B199" t="str">
            <v>40S</v>
          </cell>
          <cell r="C199">
            <v>3.5</v>
          </cell>
          <cell r="D199">
            <v>5.74</v>
          </cell>
          <cell r="E199">
            <v>1</v>
          </cell>
          <cell r="F199">
            <v>0</v>
          </cell>
          <cell r="G199">
            <v>0</v>
          </cell>
          <cell r="H199">
            <v>0</v>
          </cell>
          <cell r="I199">
            <v>0.35</v>
          </cell>
          <cell r="J199">
            <v>0.4</v>
          </cell>
          <cell r="K199">
            <v>0.75</v>
          </cell>
          <cell r="L199">
            <v>0</v>
          </cell>
          <cell r="M199">
            <v>0</v>
          </cell>
          <cell r="N199">
            <v>0</v>
          </cell>
          <cell r="O199">
            <v>0</v>
          </cell>
          <cell r="P199">
            <v>3</v>
          </cell>
        </row>
        <row r="200">
          <cell r="B200" t="str">
            <v>40S</v>
          </cell>
          <cell r="C200">
            <v>4</v>
          </cell>
          <cell r="D200">
            <v>6.02</v>
          </cell>
          <cell r="E200">
            <v>1</v>
          </cell>
          <cell r="F200">
            <v>0</v>
          </cell>
          <cell r="G200">
            <v>0</v>
          </cell>
          <cell r="H200">
            <v>0</v>
          </cell>
          <cell r="I200">
            <v>0.41</v>
          </cell>
          <cell r="J200">
            <v>0.49</v>
          </cell>
          <cell r="K200">
            <v>0.89999999999999991</v>
          </cell>
          <cell r="L200">
            <v>0</v>
          </cell>
          <cell r="M200">
            <v>0</v>
          </cell>
          <cell r="N200">
            <v>0</v>
          </cell>
          <cell r="O200">
            <v>0</v>
          </cell>
          <cell r="P200">
            <v>3</v>
          </cell>
        </row>
        <row r="201">
          <cell r="B201" t="str">
            <v>40S</v>
          </cell>
          <cell r="C201">
            <v>5</v>
          </cell>
          <cell r="D201">
            <v>6.55</v>
          </cell>
          <cell r="E201">
            <v>1</v>
          </cell>
          <cell r="F201">
            <v>0</v>
          </cell>
          <cell r="G201">
            <v>0</v>
          </cell>
          <cell r="H201">
            <v>0</v>
          </cell>
          <cell r="I201">
            <v>0.51</v>
          </cell>
          <cell r="J201">
            <v>0.54</v>
          </cell>
          <cell r="K201">
            <v>1.05</v>
          </cell>
          <cell r="L201">
            <v>0</v>
          </cell>
          <cell r="M201">
            <v>0</v>
          </cell>
          <cell r="N201">
            <v>0</v>
          </cell>
          <cell r="O201">
            <v>0</v>
          </cell>
          <cell r="P201">
            <v>4</v>
          </cell>
        </row>
        <row r="202">
          <cell r="B202" t="str">
            <v>40S</v>
          </cell>
          <cell r="C202">
            <v>6</v>
          </cell>
          <cell r="D202">
            <v>7.11</v>
          </cell>
          <cell r="E202">
            <v>1</v>
          </cell>
          <cell r="F202">
            <v>0</v>
          </cell>
          <cell r="G202">
            <v>0</v>
          </cell>
          <cell r="H202">
            <v>0</v>
          </cell>
          <cell r="I202">
            <v>0.61</v>
          </cell>
          <cell r="J202">
            <v>1.04</v>
          </cell>
          <cell r="K202">
            <v>1.65</v>
          </cell>
          <cell r="L202">
            <v>0</v>
          </cell>
          <cell r="M202">
            <v>0</v>
          </cell>
          <cell r="N202">
            <v>0</v>
          </cell>
          <cell r="O202">
            <v>0</v>
          </cell>
          <cell r="P202">
            <v>4</v>
          </cell>
        </row>
        <row r="203">
          <cell r="B203" t="str">
            <v>40S</v>
          </cell>
          <cell r="C203">
            <v>8</v>
          </cell>
          <cell r="D203">
            <v>8.18</v>
          </cell>
          <cell r="E203">
            <v>1</v>
          </cell>
          <cell r="F203">
            <v>0</v>
          </cell>
          <cell r="G203">
            <v>0</v>
          </cell>
          <cell r="H203">
            <v>0</v>
          </cell>
          <cell r="I203">
            <v>0.81</v>
          </cell>
          <cell r="J203">
            <v>1.73</v>
          </cell>
          <cell r="K203">
            <v>2.54</v>
          </cell>
          <cell r="L203">
            <v>0</v>
          </cell>
          <cell r="M203">
            <v>0</v>
          </cell>
          <cell r="N203">
            <v>0</v>
          </cell>
          <cell r="O203">
            <v>0</v>
          </cell>
          <cell r="P203">
            <v>4</v>
          </cell>
        </row>
        <row r="204">
          <cell r="B204" t="str">
            <v>40S</v>
          </cell>
          <cell r="C204">
            <v>10</v>
          </cell>
          <cell r="D204">
            <v>9.27</v>
          </cell>
          <cell r="E204">
            <v>1</v>
          </cell>
          <cell r="F204">
            <v>0</v>
          </cell>
          <cell r="G204">
            <v>0</v>
          </cell>
          <cell r="H204">
            <v>0</v>
          </cell>
          <cell r="I204">
            <v>1.01</v>
          </cell>
          <cell r="J204">
            <v>3.04</v>
          </cell>
          <cell r="K204">
            <v>4.05</v>
          </cell>
          <cell r="L204">
            <v>0</v>
          </cell>
          <cell r="M204">
            <v>0</v>
          </cell>
          <cell r="N204">
            <v>0</v>
          </cell>
          <cell r="O204">
            <v>0</v>
          </cell>
          <cell r="P204">
            <v>4</v>
          </cell>
        </row>
        <row r="205">
          <cell r="B205" t="str">
            <v>40S</v>
          </cell>
          <cell r="C205">
            <v>12</v>
          </cell>
          <cell r="D205">
            <v>9.5299999999999994</v>
          </cell>
          <cell r="E205">
            <v>1</v>
          </cell>
          <cell r="F205">
            <v>0</v>
          </cell>
          <cell r="G205">
            <v>0</v>
          </cell>
          <cell r="H205">
            <v>0</v>
          </cell>
          <cell r="I205">
            <v>1.22</v>
          </cell>
          <cell r="J205">
            <v>3.28</v>
          </cell>
          <cell r="K205">
            <v>4.5</v>
          </cell>
          <cell r="L205">
            <v>0</v>
          </cell>
          <cell r="M205">
            <v>0</v>
          </cell>
          <cell r="N205">
            <v>0</v>
          </cell>
          <cell r="O205">
            <v>0</v>
          </cell>
          <cell r="P205">
            <v>6</v>
          </cell>
        </row>
        <row r="206">
          <cell r="B206">
            <v>60</v>
          </cell>
          <cell r="C206">
            <v>8</v>
          </cell>
          <cell r="D206">
            <v>10.31</v>
          </cell>
          <cell r="E206">
            <v>1.25</v>
          </cell>
          <cell r="F206">
            <v>0</v>
          </cell>
          <cell r="G206">
            <v>0</v>
          </cell>
          <cell r="H206">
            <v>0</v>
          </cell>
          <cell r="I206">
            <v>0.81</v>
          </cell>
          <cell r="J206">
            <v>2.64</v>
          </cell>
          <cell r="K206">
            <v>3.45</v>
          </cell>
          <cell r="L206">
            <v>0</v>
          </cell>
          <cell r="M206">
            <v>0</v>
          </cell>
          <cell r="N206">
            <v>0</v>
          </cell>
          <cell r="O206">
            <v>0</v>
          </cell>
          <cell r="P206">
            <v>4</v>
          </cell>
        </row>
        <row r="207">
          <cell r="B207">
            <v>60</v>
          </cell>
          <cell r="C207">
            <v>10</v>
          </cell>
          <cell r="D207">
            <v>12.7</v>
          </cell>
          <cell r="E207">
            <v>1.25</v>
          </cell>
          <cell r="F207">
            <v>0</v>
          </cell>
          <cell r="G207">
            <v>0</v>
          </cell>
          <cell r="H207">
            <v>0</v>
          </cell>
          <cell r="I207">
            <v>1.01</v>
          </cell>
          <cell r="J207">
            <v>5.74</v>
          </cell>
          <cell r="K207">
            <v>6.75</v>
          </cell>
          <cell r="L207">
            <v>0</v>
          </cell>
          <cell r="M207">
            <v>0</v>
          </cell>
          <cell r="N207">
            <v>0</v>
          </cell>
          <cell r="O207">
            <v>0</v>
          </cell>
          <cell r="P207">
            <v>4</v>
          </cell>
        </row>
        <row r="208">
          <cell r="B208">
            <v>60</v>
          </cell>
          <cell r="C208">
            <v>12</v>
          </cell>
          <cell r="D208">
            <v>14.27</v>
          </cell>
          <cell r="E208">
            <v>1.25</v>
          </cell>
          <cell r="F208">
            <v>0</v>
          </cell>
          <cell r="G208">
            <v>0</v>
          </cell>
          <cell r="H208">
            <v>0</v>
          </cell>
          <cell r="I208">
            <v>1.22</v>
          </cell>
          <cell r="J208">
            <v>8.3800000000000008</v>
          </cell>
          <cell r="K208">
            <v>9.6000000000000014</v>
          </cell>
          <cell r="L208">
            <v>0</v>
          </cell>
          <cell r="M208">
            <v>0</v>
          </cell>
          <cell r="N208">
            <v>0</v>
          </cell>
          <cell r="O208">
            <v>0</v>
          </cell>
          <cell r="P208">
            <v>6</v>
          </cell>
        </row>
        <row r="209">
          <cell r="B209">
            <v>60</v>
          </cell>
          <cell r="C209">
            <v>14</v>
          </cell>
          <cell r="D209">
            <v>15.09</v>
          </cell>
          <cell r="E209">
            <v>1.5</v>
          </cell>
          <cell r="F209">
            <v>0</v>
          </cell>
          <cell r="G209">
            <v>0</v>
          </cell>
          <cell r="H209">
            <v>0</v>
          </cell>
          <cell r="I209">
            <v>1.42</v>
          </cell>
          <cell r="J209">
            <v>9.9700000000000006</v>
          </cell>
          <cell r="K209">
            <v>11.39</v>
          </cell>
          <cell r="L209">
            <v>0</v>
          </cell>
          <cell r="M209">
            <v>0</v>
          </cell>
          <cell r="N209">
            <v>0</v>
          </cell>
          <cell r="O209">
            <v>0</v>
          </cell>
          <cell r="P209">
            <v>6</v>
          </cell>
        </row>
        <row r="210">
          <cell r="B210">
            <v>60</v>
          </cell>
          <cell r="C210">
            <v>16</v>
          </cell>
          <cell r="D210">
            <v>16.66</v>
          </cell>
          <cell r="E210">
            <v>1.5</v>
          </cell>
          <cell r="F210">
            <v>0</v>
          </cell>
          <cell r="G210">
            <v>0</v>
          </cell>
          <cell r="H210">
            <v>0</v>
          </cell>
          <cell r="I210">
            <v>1.62</v>
          </cell>
          <cell r="J210">
            <v>14.88</v>
          </cell>
          <cell r="K210">
            <v>16.5</v>
          </cell>
          <cell r="L210">
            <v>0</v>
          </cell>
          <cell r="M210">
            <v>0</v>
          </cell>
          <cell r="N210">
            <v>0</v>
          </cell>
          <cell r="O210">
            <v>0</v>
          </cell>
          <cell r="P210">
            <v>6</v>
          </cell>
        </row>
        <row r="211">
          <cell r="B211">
            <v>60</v>
          </cell>
          <cell r="C211">
            <v>18</v>
          </cell>
          <cell r="D211">
            <v>19.05</v>
          </cell>
          <cell r="E211">
            <v>2</v>
          </cell>
          <cell r="F211">
            <v>0</v>
          </cell>
          <cell r="G211">
            <v>0</v>
          </cell>
          <cell r="H211">
            <v>0</v>
          </cell>
          <cell r="I211">
            <v>1.82</v>
          </cell>
          <cell r="J211">
            <v>20.67</v>
          </cell>
          <cell r="K211">
            <v>22.490000000000002</v>
          </cell>
          <cell r="L211">
            <v>0</v>
          </cell>
          <cell r="M211">
            <v>0</v>
          </cell>
          <cell r="N211">
            <v>0</v>
          </cell>
          <cell r="O211">
            <v>0</v>
          </cell>
          <cell r="P211">
            <v>6</v>
          </cell>
        </row>
        <row r="212">
          <cell r="B212">
            <v>60</v>
          </cell>
          <cell r="C212">
            <v>20</v>
          </cell>
          <cell r="D212">
            <v>20.62</v>
          </cell>
          <cell r="E212">
            <v>2</v>
          </cell>
          <cell r="F212">
            <v>0</v>
          </cell>
          <cell r="G212">
            <v>0</v>
          </cell>
          <cell r="H212">
            <v>0</v>
          </cell>
          <cell r="I212">
            <v>2.0299999999999998</v>
          </cell>
          <cell r="J212">
            <v>23.47</v>
          </cell>
          <cell r="K212">
            <v>25.5</v>
          </cell>
          <cell r="L212">
            <v>0</v>
          </cell>
          <cell r="M212">
            <v>0</v>
          </cell>
          <cell r="N212">
            <v>0</v>
          </cell>
          <cell r="O212">
            <v>0</v>
          </cell>
          <cell r="P212">
            <v>7</v>
          </cell>
        </row>
        <row r="213">
          <cell r="B213">
            <v>60</v>
          </cell>
          <cell r="C213">
            <v>22</v>
          </cell>
          <cell r="D213">
            <v>22.23</v>
          </cell>
          <cell r="E213">
            <v>2</v>
          </cell>
          <cell r="F213">
            <v>0</v>
          </cell>
          <cell r="G213">
            <v>0</v>
          </cell>
          <cell r="H213">
            <v>0</v>
          </cell>
          <cell r="I213">
            <v>2.23</v>
          </cell>
          <cell r="J213">
            <v>29.27</v>
          </cell>
          <cell r="K213">
            <v>31.5</v>
          </cell>
          <cell r="L213">
            <v>0</v>
          </cell>
          <cell r="M213">
            <v>0</v>
          </cell>
          <cell r="N213">
            <v>0</v>
          </cell>
          <cell r="O213">
            <v>0</v>
          </cell>
          <cell r="P213">
            <v>8</v>
          </cell>
        </row>
        <row r="214">
          <cell r="B214">
            <v>60</v>
          </cell>
          <cell r="C214">
            <v>24</v>
          </cell>
          <cell r="D214">
            <v>24.61</v>
          </cell>
          <cell r="E214">
            <v>2</v>
          </cell>
          <cell r="F214">
            <v>0</v>
          </cell>
          <cell r="G214">
            <v>0</v>
          </cell>
          <cell r="H214">
            <v>0</v>
          </cell>
          <cell r="I214">
            <v>2.4300000000000002</v>
          </cell>
          <cell r="J214">
            <v>35.07</v>
          </cell>
          <cell r="K214">
            <v>37.5</v>
          </cell>
          <cell r="L214">
            <v>0</v>
          </cell>
          <cell r="M214">
            <v>0</v>
          </cell>
          <cell r="N214">
            <v>0</v>
          </cell>
          <cell r="O214">
            <v>0</v>
          </cell>
          <cell r="P214">
            <v>8</v>
          </cell>
        </row>
        <row r="215">
          <cell r="B215">
            <v>80</v>
          </cell>
          <cell r="C215">
            <v>0.125</v>
          </cell>
          <cell r="D215">
            <v>2.41</v>
          </cell>
          <cell r="E215">
            <v>1</v>
          </cell>
          <cell r="F215">
            <v>0</v>
          </cell>
          <cell r="G215">
            <v>0</v>
          </cell>
          <cell r="H215">
            <v>0</v>
          </cell>
          <cell r="I215">
            <v>7.0000000000000007E-2</v>
          </cell>
          <cell r="J215">
            <v>0</v>
          </cell>
          <cell r="K215">
            <v>7.0000000000000007E-2</v>
          </cell>
          <cell r="L215">
            <v>0</v>
          </cell>
          <cell r="M215">
            <v>0</v>
          </cell>
          <cell r="N215">
            <v>0</v>
          </cell>
          <cell r="O215">
            <v>0</v>
          </cell>
          <cell r="P215">
            <v>2</v>
          </cell>
        </row>
        <row r="216">
          <cell r="B216">
            <v>80</v>
          </cell>
          <cell r="C216">
            <v>0.125</v>
          </cell>
          <cell r="D216">
            <v>2.41</v>
          </cell>
          <cell r="E216">
            <v>1</v>
          </cell>
          <cell r="F216">
            <v>0</v>
          </cell>
          <cell r="G216">
            <v>0</v>
          </cell>
          <cell r="H216">
            <v>0</v>
          </cell>
          <cell r="I216">
            <v>7.0000000000000007E-2</v>
          </cell>
          <cell r="J216">
            <v>0</v>
          </cell>
          <cell r="K216">
            <v>7.0000000000000007E-2</v>
          </cell>
          <cell r="L216">
            <v>0</v>
          </cell>
          <cell r="M216">
            <v>0</v>
          </cell>
          <cell r="N216">
            <v>0</v>
          </cell>
          <cell r="O216">
            <v>0</v>
          </cell>
          <cell r="P216">
            <v>2</v>
          </cell>
        </row>
        <row r="217">
          <cell r="B217">
            <v>80</v>
          </cell>
          <cell r="C217">
            <v>0.125</v>
          </cell>
          <cell r="D217">
            <v>2.41</v>
          </cell>
          <cell r="E217">
            <v>1</v>
          </cell>
          <cell r="F217">
            <v>0</v>
          </cell>
          <cell r="G217">
            <v>0</v>
          </cell>
          <cell r="H217">
            <v>0</v>
          </cell>
          <cell r="I217">
            <v>7.0000000000000007E-2</v>
          </cell>
          <cell r="J217">
            <v>0</v>
          </cell>
          <cell r="K217">
            <v>7.0000000000000007E-2</v>
          </cell>
          <cell r="L217">
            <v>0</v>
          </cell>
          <cell r="M217">
            <v>0</v>
          </cell>
          <cell r="N217">
            <v>0</v>
          </cell>
          <cell r="O217">
            <v>0</v>
          </cell>
          <cell r="P217">
            <v>2</v>
          </cell>
        </row>
        <row r="218">
          <cell r="B218">
            <v>80</v>
          </cell>
          <cell r="C218">
            <v>0.25</v>
          </cell>
          <cell r="D218">
            <v>3.02</v>
          </cell>
          <cell r="E218">
            <v>1</v>
          </cell>
          <cell r="F218">
            <v>0</v>
          </cell>
          <cell r="G218">
            <v>0</v>
          </cell>
          <cell r="H218">
            <v>0</v>
          </cell>
          <cell r="I218">
            <v>7.0000000000000007E-2</v>
          </cell>
          <cell r="J218">
            <v>0</v>
          </cell>
          <cell r="K218">
            <v>7.0000000000000007E-2</v>
          </cell>
          <cell r="L218">
            <v>0</v>
          </cell>
          <cell r="M218">
            <v>0</v>
          </cell>
          <cell r="N218">
            <v>0</v>
          </cell>
          <cell r="O218">
            <v>0</v>
          </cell>
          <cell r="P218">
            <v>2</v>
          </cell>
        </row>
        <row r="219">
          <cell r="B219">
            <v>80</v>
          </cell>
          <cell r="C219">
            <v>0.25</v>
          </cell>
          <cell r="D219">
            <v>3.02</v>
          </cell>
          <cell r="E219">
            <v>1</v>
          </cell>
          <cell r="F219">
            <v>0</v>
          </cell>
          <cell r="G219">
            <v>0</v>
          </cell>
          <cell r="H219">
            <v>0</v>
          </cell>
          <cell r="I219">
            <v>7.0000000000000007E-2</v>
          </cell>
          <cell r="J219">
            <v>0</v>
          </cell>
          <cell r="K219">
            <v>7.0000000000000007E-2</v>
          </cell>
          <cell r="L219">
            <v>0</v>
          </cell>
          <cell r="M219">
            <v>0</v>
          </cell>
          <cell r="N219">
            <v>0</v>
          </cell>
          <cell r="O219">
            <v>0</v>
          </cell>
          <cell r="P219">
            <v>2</v>
          </cell>
        </row>
        <row r="220">
          <cell r="B220">
            <v>80</v>
          </cell>
          <cell r="C220">
            <v>0.25</v>
          </cell>
          <cell r="D220">
            <v>3.02</v>
          </cell>
          <cell r="E220">
            <v>1</v>
          </cell>
          <cell r="F220">
            <v>0</v>
          </cell>
          <cell r="G220">
            <v>0</v>
          </cell>
          <cell r="H220">
            <v>0</v>
          </cell>
          <cell r="I220">
            <v>7.0000000000000007E-2</v>
          </cell>
          <cell r="J220">
            <v>0</v>
          </cell>
          <cell r="K220">
            <v>7.0000000000000007E-2</v>
          </cell>
          <cell r="L220">
            <v>0</v>
          </cell>
          <cell r="M220">
            <v>0</v>
          </cell>
          <cell r="N220">
            <v>0</v>
          </cell>
          <cell r="O220">
            <v>0</v>
          </cell>
          <cell r="P220">
            <v>2</v>
          </cell>
        </row>
        <row r="221">
          <cell r="B221">
            <v>80</v>
          </cell>
          <cell r="C221">
            <v>0.375</v>
          </cell>
          <cell r="D221">
            <v>3.2</v>
          </cell>
          <cell r="E221">
            <v>1</v>
          </cell>
          <cell r="F221">
            <v>0</v>
          </cell>
          <cell r="G221">
            <v>0</v>
          </cell>
          <cell r="H221">
            <v>0</v>
          </cell>
          <cell r="I221">
            <v>7.0000000000000007E-2</v>
          </cell>
          <cell r="J221">
            <v>0</v>
          </cell>
          <cell r="K221">
            <v>7.0000000000000007E-2</v>
          </cell>
          <cell r="L221">
            <v>0</v>
          </cell>
          <cell r="M221">
            <v>0</v>
          </cell>
          <cell r="N221">
            <v>0</v>
          </cell>
          <cell r="O221">
            <v>0</v>
          </cell>
          <cell r="P221">
            <v>2</v>
          </cell>
        </row>
        <row r="222">
          <cell r="B222">
            <v>80</v>
          </cell>
          <cell r="C222">
            <v>0.375</v>
          </cell>
          <cell r="D222">
            <v>3.2</v>
          </cell>
          <cell r="E222">
            <v>1</v>
          </cell>
          <cell r="F222">
            <v>0</v>
          </cell>
          <cell r="G222">
            <v>0</v>
          </cell>
          <cell r="H222">
            <v>0</v>
          </cell>
          <cell r="I222">
            <v>7.0000000000000007E-2</v>
          </cell>
          <cell r="J222">
            <v>0</v>
          </cell>
          <cell r="K222">
            <v>7.0000000000000007E-2</v>
          </cell>
          <cell r="L222">
            <v>0</v>
          </cell>
          <cell r="M222">
            <v>0</v>
          </cell>
          <cell r="N222">
            <v>0</v>
          </cell>
          <cell r="O222">
            <v>0</v>
          </cell>
          <cell r="P222">
            <v>2</v>
          </cell>
        </row>
        <row r="223">
          <cell r="B223">
            <v>80</v>
          </cell>
          <cell r="C223">
            <v>0.375</v>
          </cell>
          <cell r="D223">
            <v>3.2</v>
          </cell>
          <cell r="E223">
            <v>1</v>
          </cell>
          <cell r="F223">
            <v>0</v>
          </cell>
          <cell r="G223">
            <v>0</v>
          </cell>
          <cell r="H223">
            <v>0</v>
          </cell>
          <cell r="I223">
            <v>7.0000000000000007E-2</v>
          </cell>
          <cell r="J223">
            <v>0</v>
          </cell>
          <cell r="K223">
            <v>7.0000000000000007E-2</v>
          </cell>
          <cell r="L223">
            <v>0</v>
          </cell>
          <cell r="M223">
            <v>0</v>
          </cell>
          <cell r="N223">
            <v>0</v>
          </cell>
          <cell r="O223">
            <v>0</v>
          </cell>
          <cell r="P223">
            <v>2</v>
          </cell>
        </row>
        <row r="224">
          <cell r="B224">
            <v>80</v>
          </cell>
          <cell r="C224">
            <v>0.5</v>
          </cell>
          <cell r="D224">
            <v>3.73</v>
          </cell>
          <cell r="E224">
            <v>1</v>
          </cell>
          <cell r="F224">
            <v>0</v>
          </cell>
          <cell r="G224">
            <v>0</v>
          </cell>
          <cell r="H224">
            <v>0</v>
          </cell>
          <cell r="I224">
            <v>7.0000000000000007E-2</v>
          </cell>
          <cell r="J224">
            <v>0</v>
          </cell>
          <cell r="K224">
            <v>7.0000000000000007E-2</v>
          </cell>
          <cell r="L224">
            <v>0</v>
          </cell>
          <cell r="M224">
            <v>0</v>
          </cell>
          <cell r="N224">
            <v>0</v>
          </cell>
          <cell r="O224">
            <v>0</v>
          </cell>
          <cell r="P224">
            <v>2</v>
          </cell>
        </row>
        <row r="225">
          <cell r="B225">
            <v>80</v>
          </cell>
          <cell r="C225">
            <v>0.5</v>
          </cell>
          <cell r="D225">
            <v>3.73</v>
          </cell>
          <cell r="E225">
            <v>1</v>
          </cell>
          <cell r="F225">
            <v>0</v>
          </cell>
          <cell r="G225">
            <v>0</v>
          </cell>
          <cell r="H225">
            <v>0</v>
          </cell>
          <cell r="I225">
            <v>7.0000000000000007E-2</v>
          </cell>
          <cell r="J225">
            <v>0</v>
          </cell>
          <cell r="K225">
            <v>7.0000000000000007E-2</v>
          </cell>
          <cell r="L225">
            <v>0</v>
          </cell>
          <cell r="M225">
            <v>0</v>
          </cell>
          <cell r="N225">
            <v>0</v>
          </cell>
          <cell r="O225">
            <v>0</v>
          </cell>
          <cell r="P225">
            <v>2</v>
          </cell>
        </row>
        <row r="226">
          <cell r="B226">
            <v>80</v>
          </cell>
          <cell r="C226">
            <v>0.5</v>
          </cell>
          <cell r="D226">
            <v>3.73</v>
          </cell>
          <cell r="E226">
            <v>1</v>
          </cell>
          <cell r="F226">
            <v>0</v>
          </cell>
          <cell r="G226">
            <v>0</v>
          </cell>
          <cell r="H226">
            <v>0</v>
          </cell>
          <cell r="I226">
            <v>7.0000000000000007E-2</v>
          </cell>
          <cell r="J226">
            <v>0</v>
          </cell>
          <cell r="K226">
            <v>7.0000000000000007E-2</v>
          </cell>
          <cell r="L226">
            <v>0</v>
          </cell>
          <cell r="M226">
            <v>0</v>
          </cell>
          <cell r="N226">
            <v>0</v>
          </cell>
          <cell r="O226">
            <v>0</v>
          </cell>
          <cell r="P226">
            <v>2</v>
          </cell>
        </row>
        <row r="227">
          <cell r="B227">
            <v>80</v>
          </cell>
          <cell r="C227">
            <v>0.75</v>
          </cell>
          <cell r="D227">
            <v>3.91</v>
          </cell>
          <cell r="E227">
            <v>1</v>
          </cell>
          <cell r="F227">
            <v>0</v>
          </cell>
          <cell r="G227">
            <v>0</v>
          </cell>
          <cell r="H227">
            <v>0</v>
          </cell>
          <cell r="I227">
            <v>7.0000000000000007E-2</v>
          </cell>
          <cell r="J227">
            <v>0</v>
          </cell>
          <cell r="K227">
            <v>7.0000000000000007E-2</v>
          </cell>
          <cell r="L227">
            <v>0</v>
          </cell>
          <cell r="M227">
            <v>0</v>
          </cell>
          <cell r="N227">
            <v>0</v>
          </cell>
          <cell r="O227">
            <v>0</v>
          </cell>
          <cell r="P227">
            <v>2</v>
          </cell>
        </row>
        <row r="228">
          <cell r="B228">
            <v>80</v>
          </cell>
          <cell r="C228">
            <v>0.75</v>
          </cell>
          <cell r="D228">
            <v>3.91</v>
          </cell>
          <cell r="E228">
            <v>1</v>
          </cell>
          <cell r="F228">
            <v>0</v>
          </cell>
          <cell r="G228">
            <v>0</v>
          </cell>
          <cell r="H228">
            <v>0</v>
          </cell>
          <cell r="I228">
            <v>7.0000000000000007E-2</v>
          </cell>
          <cell r="J228">
            <v>0</v>
          </cell>
          <cell r="K228">
            <v>7.0000000000000007E-2</v>
          </cell>
          <cell r="L228">
            <v>0</v>
          </cell>
          <cell r="M228">
            <v>0</v>
          </cell>
          <cell r="N228">
            <v>0</v>
          </cell>
          <cell r="O228">
            <v>0</v>
          </cell>
          <cell r="P228">
            <v>2</v>
          </cell>
        </row>
        <row r="229">
          <cell r="B229">
            <v>80</v>
          </cell>
          <cell r="C229">
            <v>0.75</v>
          </cell>
          <cell r="D229">
            <v>3.91</v>
          </cell>
          <cell r="E229">
            <v>1</v>
          </cell>
          <cell r="F229">
            <v>0</v>
          </cell>
          <cell r="G229">
            <v>0</v>
          </cell>
          <cell r="H229">
            <v>0</v>
          </cell>
          <cell r="I229">
            <v>7.0000000000000007E-2</v>
          </cell>
          <cell r="J229">
            <v>0</v>
          </cell>
          <cell r="K229">
            <v>7.0000000000000007E-2</v>
          </cell>
          <cell r="L229">
            <v>0</v>
          </cell>
          <cell r="M229">
            <v>0</v>
          </cell>
          <cell r="N229">
            <v>0</v>
          </cell>
          <cell r="O229">
            <v>0</v>
          </cell>
          <cell r="P229">
            <v>2</v>
          </cell>
        </row>
        <row r="230">
          <cell r="B230">
            <v>80</v>
          </cell>
          <cell r="C230">
            <v>1</v>
          </cell>
          <cell r="D230">
            <v>4.55</v>
          </cell>
          <cell r="E230">
            <v>1</v>
          </cell>
          <cell r="F230">
            <v>0</v>
          </cell>
          <cell r="G230">
            <v>0</v>
          </cell>
          <cell r="H230">
            <v>0</v>
          </cell>
          <cell r="I230">
            <v>0.15</v>
          </cell>
          <cell r="J230">
            <v>0</v>
          </cell>
          <cell r="K230">
            <v>0.15</v>
          </cell>
          <cell r="L230">
            <v>0</v>
          </cell>
          <cell r="M230">
            <v>0</v>
          </cell>
          <cell r="N230">
            <v>0</v>
          </cell>
          <cell r="O230">
            <v>0</v>
          </cell>
          <cell r="P230">
            <v>2</v>
          </cell>
        </row>
        <row r="231">
          <cell r="B231">
            <v>80</v>
          </cell>
          <cell r="C231">
            <v>1</v>
          </cell>
          <cell r="D231">
            <v>4.55</v>
          </cell>
          <cell r="E231">
            <v>1</v>
          </cell>
          <cell r="F231">
            <v>0</v>
          </cell>
          <cell r="G231">
            <v>0</v>
          </cell>
          <cell r="H231">
            <v>0</v>
          </cell>
          <cell r="I231">
            <v>0.15</v>
          </cell>
          <cell r="J231">
            <v>0</v>
          </cell>
          <cell r="K231">
            <v>0.15</v>
          </cell>
          <cell r="L231">
            <v>0</v>
          </cell>
          <cell r="M231">
            <v>0</v>
          </cell>
          <cell r="N231">
            <v>0</v>
          </cell>
          <cell r="O231">
            <v>0</v>
          </cell>
          <cell r="P231">
            <v>2</v>
          </cell>
        </row>
        <row r="232">
          <cell r="B232">
            <v>80</v>
          </cell>
          <cell r="C232">
            <v>1</v>
          </cell>
          <cell r="D232">
            <v>4.55</v>
          </cell>
          <cell r="E232">
            <v>1</v>
          </cell>
          <cell r="F232">
            <v>0</v>
          </cell>
          <cell r="G232">
            <v>0</v>
          </cell>
          <cell r="H232">
            <v>0</v>
          </cell>
          <cell r="I232">
            <v>0.15</v>
          </cell>
          <cell r="J232">
            <v>0</v>
          </cell>
          <cell r="K232">
            <v>0.15</v>
          </cell>
          <cell r="L232">
            <v>0</v>
          </cell>
          <cell r="M232">
            <v>0</v>
          </cell>
          <cell r="N232">
            <v>0</v>
          </cell>
          <cell r="O232">
            <v>0</v>
          </cell>
          <cell r="P232">
            <v>2</v>
          </cell>
        </row>
        <row r="233">
          <cell r="B233">
            <v>80</v>
          </cell>
          <cell r="C233">
            <v>1.25</v>
          </cell>
          <cell r="D233">
            <v>4.8499999999999996</v>
          </cell>
          <cell r="E233">
            <v>1</v>
          </cell>
          <cell r="F233">
            <v>0</v>
          </cell>
          <cell r="G233">
            <v>0</v>
          </cell>
          <cell r="H233">
            <v>0</v>
          </cell>
          <cell r="I233">
            <v>0.13</v>
          </cell>
          <cell r="J233">
            <v>0.17</v>
          </cell>
          <cell r="K233">
            <v>0.30000000000000004</v>
          </cell>
          <cell r="L233">
            <v>0</v>
          </cell>
          <cell r="M233">
            <v>0</v>
          </cell>
          <cell r="N233">
            <v>0</v>
          </cell>
          <cell r="O233">
            <v>0</v>
          </cell>
          <cell r="P233">
            <v>2</v>
          </cell>
        </row>
        <row r="234">
          <cell r="B234">
            <v>80</v>
          </cell>
          <cell r="C234">
            <v>1.25</v>
          </cell>
          <cell r="D234">
            <v>4.8499999999999996</v>
          </cell>
          <cell r="E234">
            <v>1</v>
          </cell>
          <cell r="F234">
            <v>0</v>
          </cell>
          <cell r="G234">
            <v>0</v>
          </cell>
          <cell r="H234">
            <v>0</v>
          </cell>
          <cell r="I234">
            <v>0.13</v>
          </cell>
          <cell r="J234">
            <v>0.17</v>
          </cell>
          <cell r="K234">
            <v>0.30000000000000004</v>
          </cell>
          <cell r="L234">
            <v>0</v>
          </cell>
          <cell r="M234">
            <v>0</v>
          </cell>
          <cell r="N234">
            <v>0</v>
          </cell>
          <cell r="O234">
            <v>0</v>
          </cell>
          <cell r="P234">
            <v>2</v>
          </cell>
        </row>
        <row r="235">
          <cell r="B235">
            <v>80</v>
          </cell>
          <cell r="C235">
            <v>1.25</v>
          </cell>
          <cell r="D235">
            <v>4.8499999999999996</v>
          </cell>
          <cell r="E235">
            <v>1</v>
          </cell>
          <cell r="F235">
            <v>0</v>
          </cell>
          <cell r="G235">
            <v>0</v>
          </cell>
          <cell r="H235">
            <v>0</v>
          </cell>
          <cell r="I235">
            <v>0.13</v>
          </cell>
          <cell r="J235">
            <v>0.17</v>
          </cell>
          <cell r="K235">
            <v>0.30000000000000004</v>
          </cell>
          <cell r="L235">
            <v>0</v>
          </cell>
          <cell r="M235">
            <v>0</v>
          </cell>
          <cell r="N235">
            <v>0</v>
          </cell>
          <cell r="O235">
            <v>0</v>
          </cell>
          <cell r="P235">
            <v>2</v>
          </cell>
        </row>
        <row r="236">
          <cell r="B236">
            <v>80</v>
          </cell>
          <cell r="C236">
            <v>1.5</v>
          </cell>
          <cell r="D236">
            <v>5.08</v>
          </cell>
          <cell r="E236">
            <v>1</v>
          </cell>
          <cell r="F236">
            <v>0</v>
          </cell>
          <cell r="G236">
            <v>0</v>
          </cell>
          <cell r="H236">
            <v>0</v>
          </cell>
          <cell r="I236">
            <v>0.15</v>
          </cell>
          <cell r="J236">
            <v>0.15</v>
          </cell>
          <cell r="K236">
            <v>0.3</v>
          </cell>
          <cell r="L236">
            <v>0</v>
          </cell>
          <cell r="M236">
            <v>0</v>
          </cell>
          <cell r="N236">
            <v>0</v>
          </cell>
          <cell r="O236">
            <v>0</v>
          </cell>
          <cell r="P236">
            <v>2</v>
          </cell>
        </row>
        <row r="237">
          <cell r="B237">
            <v>80</v>
          </cell>
          <cell r="C237">
            <v>1.5</v>
          </cell>
          <cell r="D237">
            <v>5.08</v>
          </cell>
          <cell r="E237">
            <v>1</v>
          </cell>
          <cell r="F237">
            <v>0</v>
          </cell>
          <cell r="G237">
            <v>0</v>
          </cell>
          <cell r="H237">
            <v>0</v>
          </cell>
          <cell r="I237">
            <v>0.15</v>
          </cell>
          <cell r="J237">
            <v>0.15</v>
          </cell>
          <cell r="K237">
            <v>0.3</v>
          </cell>
          <cell r="L237">
            <v>0</v>
          </cell>
          <cell r="M237">
            <v>0</v>
          </cell>
          <cell r="N237">
            <v>0</v>
          </cell>
          <cell r="O237">
            <v>0</v>
          </cell>
          <cell r="P237">
            <v>2</v>
          </cell>
        </row>
        <row r="238">
          <cell r="B238">
            <v>80</v>
          </cell>
          <cell r="C238">
            <v>1.5</v>
          </cell>
          <cell r="D238">
            <v>5.08</v>
          </cell>
          <cell r="E238">
            <v>1</v>
          </cell>
          <cell r="F238">
            <v>0</v>
          </cell>
          <cell r="G238">
            <v>0</v>
          </cell>
          <cell r="H238">
            <v>0</v>
          </cell>
          <cell r="I238">
            <v>0.15</v>
          </cell>
          <cell r="J238">
            <v>0.15</v>
          </cell>
          <cell r="K238">
            <v>0.3</v>
          </cell>
          <cell r="L238">
            <v>0</v>
          </cell>
          <cell r="M238">
            <v>0</v>
          </cell>
          <cell r="N238">
            <v>0</v>
          </cell>
          <cell r="O238">
            <v>0</v>
          </cell>
          <cell r="P238">
            <v>2</v>
          </cell>
        </row>
        <row r="239">
          <cell r="B239">
            <v>80</v>
          </cell>
          <cell r="C239">
            <v>2</v>
          </cell>
          <cell r="D239">
            <v>5.54</v>
          </cell>
          <cell r="E239">
            <v>1</v>
          </cell>
          <cell r="F239">
            <v>0</v>
          </cell>
          <cell r="G239">
            <v>0</v>
          </cell>
          <cell r="H239">
            <v>0</v>
          </cell>
          <cell r="I239">
            <v>0.2</v>
          </cell>
          <cell r="J239">
            <v>0.25</v>
          </cell>
          <cell r="K239">
            <v>0.45</v>
          </cell>
          <cell r="L239">
            <v>0</v>
          </cell>
          <cell r="M239">
            <v>0</v>
          </cell>
          <cell r="N239">
            <v>0</v>
          </cell>
          <cell r="O239">
            <v>0</v>
          </cell>
          <cell r="P239">
            <v>2</v>
          </cell>
        </row>
        <row r="240">
          <cell r="B240">
            <v>80</v>
          </cell>
          <cell r="C240">
            <v>2</v>
          </cell>
          <cell r="D240">
            <v>5.54</v>
          </cell>
          <cell r="E240">
            <v>1</v>
          </cell>
          <cell r="F240">
            <v>0</v>
          </cell>
          <cell r="G240">
            <v>0</v>
          </cell>
          <cell r="H240">
            <v>0</v>
          </cell>
          <cell r="I240">
            <v>0.2</v>
          </cell>
          <cell r="J240">
            <v>0.25</v>
          </cell>
          <cell r="K240">
            <v>0.45</v>
          </cell>
          <cell r="L240">
            <v>0</v>
          </cell>
          <cell r="M240">
            <v>0</v>
          </cell>
          <cell r="N240">
            <v>0</v>
          </cell>
          <cell r="O240">
            <v>0</v>
          </cell>
          <cell r="P240">
            <v>2</v>
          </cell>
        </row>
        <row r="241">
          <cell r="B241">
            <v>80</v>
          </cell>
          <cell r="C241">
            <v>2</v>
          </cell>
          <cell r="D241">
            <v>5.54</v>
          </cell>
          <cell r="E241">
            <v>1</v>
          </cell>
          <cell r="F241">
            <v>0</v>
          </cell>
          <cell r="G241">
            <v>0</v>
          </cell>
          <cell r="H241">
            <v>0</v>
          </cell>
          <cell r="I241">
            <v>0.2</v>
          </cell>
          <cell r="J241">
            <v>0.25</v>
          </cell>
          <cell r="K241">
            <v>0.45</v>
          </cell>
          <cell r="L241">
            <v>0</v>
          </cell>
          <cell r="M241">
            <v>0</v>
          </cell>
          <cell r="N241">
            <v>0</v>
          </cell>
          <cell r="O241">
            <v>0</v>
          </cell>
          <cell r="P241">
            <v>2</v>
          </cell>
        </row>
        <row r="242">
          <cell r="B242">
            <v>80</v>
          </cell>
          <cell r="C242">
            <v>2.5</v>
          </cell>
          <cell r="D242">
            <v>7.01</v>
          </cell>
          <cell r="E242">
            <v>1</v>
          </cell>
          <cell r="F242">
            <v>0</v>
          </cell>
          <cell r="G242">
            <v>0</v>
          </cell>
          <cell r="H242">
            <v>0</v>
          </cell>
          <cell r="I242">
            <v>0.25</v>
          </cell>
          <cell r="J242">
            <v>0.5</v>
          </cell>
          <cell r="K242">
            <v>0.75</v>
          </cell>
          <cell r="L242">
            <v>0</v>
          </cell>
          <cell r="M242">
            <v>0</v>
          </cell>
          <cell r="N242">
            <v>0</v>
          </cell>
          <cell r="O242">
            <v>0</v>
          </cell>
          <cell r="P242">
            <v>2</v>
          </cell>
        </row>
        <row r="243">
          <cell r="B243">
            <v>80</v>
          </cell>
          <cell r="C243">
            <v>3</v>
          </cell>
          <cell r="D243">
            <v>7.62</v>
          </cell>
          <cell r="E243">
            <v>1</v>
          </cell>
          <cell r="F243">
            <v>0</v>
          </cell>
          <cell r="G243">
            <v>0</v>
          </cell>
          <cell r="H243">
            <v>0</v>
          </cell>
          <cell r="I243">
            <v>0.3</v>
          </cell>
          <cell r="J243">
            <v>0.6</v>
          </cell>
          <cell r="K243">
            <v>0.89999999999999991</v>
          </cell>
          <cell r="L243">
            <v>0</v>
          </cell>
          <cell r="M243">
            <v>0</v>
          </cell>
          <cell r="N243">
            <v>0</v>
          </cell>
          <cell r="O243">
            <v>0</v>
          </cell>
          <cell r="P243">
            <v>2</v>
          </cell>
        </row>
        <row r="244">
          <cell r="B244">
            <v>80</v>
          </cell>
          <cell r="C244">
            <v>3.5</v>
          </cell>
          <cell r="D244">
            <v>8.08</v>
          </cell>
          <cell r="E244">
            <v>1</v>
          </cell>
          <cell r="F244">
            <v>0</v>
          </cell>
          <cell r="G244">
            <v>0</v>
          </cell>
          <cell r="H244">
            <v>0</v>
          </cell>
          <cell r="I244">
            <v>0.35</v>
          </cell>
          <cell r="J244">
            <v>0.85</v>
          </cell>
          <cell r="K244">
            <v>1.2</v>
          </cell>
          <cell r="L244">
            <v>0</v>
          </cell>
          <cell r="M244">
            <v>0</v>
          </cell>
          <cell r="N244">
            <v>0</v>
          </cell>
          <cell r="O244">
            <v>0</v>
          </cell>
          <cell r="P244">
            <v>3</v>
          </cell>
        </row>
        <row r="245">
          <cell r="B245">
            <v>80</v>
          </cell>
          <cell r="C245">
            <v>4</v>
          </cell>
          <cell r="D245">
            <v>8.56</v>
          </cell>
          <cell r="E245">
            <v>1</v>
          </cell>
          <cell r="F245">
            <v>0</v>
          </cell>
          <cell r="G245">
            <v>0</v>
          </cell>
          <cell r="H245">
            <v>0</v>
          </cell>
          <cell r="I245">
            <v>0.41</v>
          </cell>
          <cell r="J245">
            <v>0.93</v>
          </cell>
          <cell r="K245">
            <v>1.34</v>
          </cell>
          <cell r="L245">
            <v>0</v>
          </cell>
          <cell r="M245">
            <v>0</v>
          </cell>
          <cell r="N245">
            <v>0</v>
          </cell>
          <cell r="O245">
            <v>0</v>
          </cell>
          <cell r="P245">
            <v>3</v>
          </cell>
        </row>
        <row r="246">
          <cell r="B246">
            <v>80</v>
          </cell>
          <cell r="C246">
            <v>5</v>
          </cell>
          <cell r="D246">
            <v>9.5299999999999994</v>
          </cell>
          <cell r="E246">
            <v>1</v>
          </cell>
          <cell r="F246">
            <v>0</v>
          </cell>
          <cell r="G246">
            <v>0</v>
          </cell>
          <cell r="H246">
            <v>0</v>
          </cell>
          <cell r="I246">
            <v>0.51</v>
          </cell>
          <cell r="J246">
            <v>1.59</v>
          </cell>
          <cell r="K246">
            <v>2.1</v>
          </cell>
          <cell r="L246">
            <v>0</v>
          </cell>
          <cell r="M246">
            <v>0</v>
          </cell>
          <cell r="N246">
            <v>0</v>
          </cell>
          <cell r="O246">
            <v>0</v>
          </cell>
          <cell r="P246">
            <v>4</v>
          </cell>
        </row>
        <row r="247">
          <cell r="B247">
            <v>80</v>
          </cell>
          <cell r="C247">
            <v>6</v>
          </cell>
          <cell r="D247">
            <v>10.97</v>
          </cell>
          <cell r="E247">
            <v>1.25</v>
          </cell>
          <cell r="F247">
            <v>0</v>
          </cell>
          <cell r="G247">
            <v>0</v>
          </cell>
          <cell r="H247">
            <v>0</v>
          </cell>
          <cell r="I247">
            <v>0.61</v>
          </cell>
          <cell r="J247">
            <v>2.69</v>
          </cell>
          <cell r="K247">
            <v>3.3</v>
          </cell>
          <cell r="L247">
            <v>0</v>
          </cell>
          <cell r="M247">
            <v>0</v>
          </cell>
          <cell r="N247">
            <v>0</v>
          </cell>
          <cell r="O247">
            <v>0</v>
          </cell>
          <cell r="P247">
            <v>4</v>
          </cell>
        </row>
        <row r="248">
          <cell r="B248">
            <v>80</v>
          </cell>
          <cell r="C248">
            <v>8</v>
          </cell>
          <cell r="D248">
            <v>12.7</v>
          </cell>
          <cell r="E248">
            <v>1.25</v>
          </cell>
          <cell r="F248">
            <v>0</v>
          </cell>
          <cell r="G248">
            <v>0</v>
          </cell>
          <cell r="H248">
            <v>0</v>
          </cell>
          <cell r="I248">
            <v>0.81</v>
          </cell>
          <cell r="J248">
            <v>4.58</v>
          </cell>
          <cell r="K248">
            <v>5.3900000000000006</v>
          </cell>
          <cell r="L248">
            <v>0</v>
          </cell>
          <cell r="M248">
            <v>0</v>
          </cell>
          <cell r="N248">
            <v>0</v>
          </cell>
          <cell r="O248">
            <v>0</v>
          </cell>
          <cell r="P248">
            <v>4</v>
          </cell>
        </row>
        <row r="249">
          <cell r="B249">
            <v>80</v>
          </cell>
          <cell r="C249">
            <v>10</v>
          </cell>
          <cell r="D249">
            <v>15.09</v>
          </cell>
          <cell r="E249">
            <v>1.5</v>
          </cell>
          <cell r="F249">
            <v>0</v>
          </cell>
          <cell r="G249">
            <v>0</v>
          </cell>
          <cell r="H249">
            <v>0</v>
          </cell>
          <cell r="I249">
            <v>1.01</v>
          </cell>
          <cell r="J249">
            <v>7.99</v>
          </cell>
          <cell r="K249">
            <v>9</v>
          </cell>
          <cell r="L249">
            <v>0</v>
          </cell>
          <cell r="M249">
            <v>0</v>
          </cell>
          <cell r="N249">
            <v>0</v>
          </cell>
          <cell r="O249">
            <v>0</v>
          </cell>
          <cell r="P249">
            <v>4</v>
          </cell>
        </row>
        <row r="250">
          <cell r="B250">
            <v>80</v>
          </cell>
          <cell r="C250">
            <v>12</v>
          </cell>
          <cell r="D250">
            <v>17.48</v>
          </cell>
          <cell r="E250">
            <v>1.5</v>
          </cell>
          <cell r="F250">
            <v>0</v>
          </cell>
          <cell r="G250">
            <v>0</v>
          </cell>
          <cell r="H250">
            <v>0</v>
          </cell>
          <cell r="I250">
            <v>1.22</v>
          </cell>
          <cell r="J250">
            <v>11.68</v>
          </cell>
          <cell r="K250">
            <v>12.9</v>
          </cell>
          <cell r="L250">
            <v>0</v>
          </cell>
          <cell r="M250">
            <v>0</v>
          </cell>
          <cell r="N250">
            <v>0</v>
          </cell>
          <cell r="O250">
            <v>0</v>
          </cell>
          <cell r="P250">
            <v>6</v>
          </cell>
        </row>
        <row r="251">
          <cell r="B251">
            <v>80</v>
          </cell>
          <cell r="C251">
            <v>14</v>
          </cell>
          <cell r="D251">
            <v>19.05</v>
          </cell>
          <cell r="E251">
            <v>2</v>
          </cell>
          <cell r="F251">
            <v>0</v>
          </cell>
          <cell r="G251">
            <v>0</v>
          </cell>
          <cell r="H251">
            <v>0</v>
          </cell>
          <cell r="I251">
            <v>1.42</v>
          </cell>
          <cell r="J251">
            <v>12.68</v>
          </cell>
          <cell r="K251">
            <v>14.1</v>
          </cell>
          <cell r="L251">
            <v>0</v>
          </cell>
          <cell r="M251">
            <v>0</v>
          </cell>
          <cell r="N251">
            <v>0</v>
          </cell>
          <cell r="O251">
            <v>0</v>
          </cell>
          <cell r="P251">
            <v>6</v>
          </cell>
        </row>
        <row r="252">
          <cell r="B252">
            <v>80</v>
          </cell>
          <cell r="C252">
            <v>16</v>
          </cell>
          <cell r="D252">
            <v>21.44</v>
          </cell>
          <cell r="E252">
            <v>2</v>
          </cell>
          <cell r="F252">
            <v>0</v>
          </cell>
          <cell r="G252">
            <v>0</v>
          </cell>
          <cell r="H252">
            <v>0</v>
          </cell>
          <cell r="I252">
            <v>1.62</v>
          </cell>
          <cell r="J252">
            <v>19.37</v>
          </cell>
          <cell r="K252">
            <v>20.990000000000002</v>
          </cell>
          <cell r="L252">
            <v>0</v>
          </cell>
          <cell r="M252">
            <v>0</v>
          </cell>
          <cell r="N252">
            <v>0</v>
          </cell>
          <cell r="O252">
            <v>0</v>
          </cell>
          <cell r="P252">
            <v>6</v>
          </cell>
        </row>
        <row r="253">
          <cell r="B253">
            <v>80</v>
          </cell>
          <cell r="C253">
            <v>18</v>
          </cell>
          <cell r="D253">
            <v>23.83</v>
          </cell>
          <cell r="E253">
            <v>2</v>
          </cell>
          <cell r="F253">
            <v>0</v>
          </cell>
          <cell r="G253">
            <v>0</v>
          </cell>
          <cell r="H253">
            <v>0</v>
          </cell>
          <cell r="I253">
            <v>1.82</v>
          </cell>
          <cell r="J253">
            <v>26.68</v>
          </cell>
          <cell r="K253">
            <v>28.5</v>
          </cell>
          <cell r="L253">
            <v>0</v>
          </cell>
          <cell r="M253">
            <v>0</v>
          </cell>
          <cell r="N253">
            <v>0</v>
          </cell>
          <cell r="O253">
            <v>0</v>
          </cell>
          <cell r="P253">
            <v>6</v>
          </cell>
        </row>
        <row r="254">
          <cell r="B254">
            <v>80</v>
          </cell>
          <cell r="C254">
            <v>20</v>
          </cell>
          <cell r="D254">
            <v>26.19</v>
          </cell>
          <cell r="E254" t="str">
            <v>N</v>
          </cell>
          <cell r="F254">
            <v>0</v>
          </cell>
          <cell r="G254">
            <v>0</v>
          </cell>
          <cell r="H254">
            <v>0</v>
          </cell>
          <cell r="I254">
            <v>2.0299999999999998</v>
          </cell>
          <cell r="J254">
            <v>36.96</v>
          </cell>
          <cell r="K254">
            <v>38.99</v>
          </cell>
          <cell r="L254">
            <v>0</v>
          </cell>
          <cell r="M254">
            <v>0</v>
          </cell>
          <cell r="N254">
            <v>0</v>
          </cell>
          <cell r="O254">
            <v>0</v>
          </cell>
          <cell r="P254">
            <v>7</v>
          </cell>
        </row>
        <row r="255">
          <cell r="B255">
            <v>80</v>
          </cell>
          <cell r="C255">
            <v>22</v>
          </cell>
          <cell r="D255">
            <v>28.58</v>
          </cell>
          <cell r="E255" t="str">
            <v>N</v>
          </cell>
          <cell r="F255">
            <v>0</v>
          </cell>
          <cell r="G255">
            <v>0</v>
          </cell>
          <cell r="H255">
            <v>0</v>
          </cell>
          <cell r="I255">
            <v>2.23</v>
          </cell>
          <cell r="J255">
            <v>45.77</v>
          </cell>
          <cell r="K255">
            <v>48</v>
          </cell>
          <cell r="L255">
            <v>0</v>
          </cell>
          <cell r="M255">
            <v>0</v>
          </cell>
          <cell r="N255">
            <v>0</v>
          </cell>
          <cell r="O255">
            <v>0</v>
          </cell>
          <cell r="P255">
            <v>8</v>
          </cell>
        </row>
        <row r="256">
          <cell r="B256">
            <v>80</v>
          </cell>
          <cell r="C256">
            <v>24</v>
          </cell>
          <cell r="D256">
            <v>30.96</v>
          </cell>
          <cell r="E256" t="str">
            <v>N</v>
          </cell>
          <cell r="F256">
            <v>0</v>
          </cell>
          <cell r="G256">
            <v>0</v>
          </cell>
          <cell r="H256">
            <v>0</v>
          </cell>
          <cell r="I256">
            <v>2.4300000000000002</v>
          </cell>
          <cell r="J256">
            <v>53.07</v>
          </cell>
          <cell r="K256">
            <v>55.5</v>
          </cell>
          <cell r="L256">
            <v>0</v>
          </cell>
          <cell r="M256">
            <v>0</v>
          </cell>
          <cell r="N256">
            <v>0</v>
          </cell>
          <cell r="O256">
            <v>0</v>
          </cell>
          <cell r="P256">
            <v>8</v>
          </cell>
        </row>
        <row r="257">
          <cell r="B257" t="str">
            <v>80S</v>
          </cell>
          <cell r="C257">
            <v>0.125</v>
          </cell>
          <cell r="D257">
            <v>2.41</v>
          </cell>
          <cell r="E257">
            <v>1</v>
          </cell>
          <cell r="F257">
            <v>0</v>
          </cell>
          <cell r="G257">
            <v>0</v>
          </cell>
          <cell r="H257">
            <v>0</v>
          </cell>
          <cell r="I257">
            <v>7.0000000000000007E-2</v>
          </cell>
          <cell r="J257">
            <v>0</v>
          </cell>
          <cell r="K257">
            <v>7.0000000000000007E-2</v>
          </cell>
          <cell r="L257">
            <v>0</v>
          </cell>
          <cell r="M257">
            <v>0</v>
          </cell>
          <cell r="N257">
            <v>0</v>
          </cell>
          <cell r="O257">
            <v>0</v>
          </cell>
          <cell r="P257">
            <v>2</v>
          </cell>
        </row>
        <row r="258">
          <cell r="B258" t="str">
            <v>80S</v>
          </cell>
          <cell r="C258">
            <v>0.125</v>
          </cell>
          <cell r="D258">
            <v>2.41</v>
          </cell>
          <cell r="E258">
            <v>1</v>
          </cell>
          <cell r="F258">
            <v>0</v>
          </cell>
          <cell r="G258">
            <v>0</v>
          </cell>
          <cell r="H258">
            <v>0</v>
          </cell>
          <cell r="I258">
            <v>7.0000000000000007E-2</v>
          </cell>
          <cell r="J258">
            <v>0</v>
          </cell>
          <cell r="K258">
            <v>7.0000000000000007E-2</v>
          </cell>
          <cell r="L258">
            <v>0</v>
          </cell>
          <cell r="M258">
            <v>0</v>
          </cell>
          <cell r="N258">
            <v>0</v>
          </cell>
          <cell r="O258">
            <v>0</v>
          </cell>
          <cell r="P258">
            <v>2</v>
          </cell>
        </row>
        <row r="259">
          <cell r="B259" t="str">
            <v>80S</v>
          </cell>
          <cell r="C259">
            <v>0.125</v>
          </cell>
          <cell r="D259">
            <v>2.41</v>
          </cell>
          <cell r="E259">
            <v>1</v>
          </cell>
          <cell r="F259">
            <v>0</v>
          </cell>
          <cell r="G259">
            <v>0</v>
          </cell>
          <cell r="H259">
            <v>0</v>
          </cell>
          <cell r="I259">
            <v>7.0000000000000007E-2</v>
          </cell>
          <cell r="J259">
            <v>0</v>
          </cell>
          <cell r="K259">
            <v>7.0000000000000007E-2</v>
          </cell>
          <cell r="L259">
            <v>0</v>
          </cell>
          <cell r="M259">
            <v>0</v>
          </cell>
          <cell r="N259">
            <v>0</v>
          </cell>
          <cell r="O259">
            <v>0</v>
          </cell>
          <cell r="P259">
            <v>2</v>
          </cell>
        </row>
        <row r="260">
          <cell r="B260" t="str">
            <v>80S</v>
          </cell>
          <cell r="C260">
            <v>0.25</v>
          </cell>
          <cell r="D260">
            <v>3.02</v>
          </cell>
          <cell r="E260">
            <v>1</v>
          </cell>
          <cell r="F260">
            <v>0</v>
          </cell>
          <cell r="G260">
            <v>0</v>
          </cell>
          <cell r="H260">
            <v>0</v>
          </cell>
          <cell r="I260">
            <v>7.0000000000000007E-2</v>
          </cell>
          <cell r="J260">
            <v>0</v>
          </cell>
          <cell r="K260">
            <v>7.0000000000000007E-2</v>
          </cell>
          <cell r="L260">
            <v>0</v>
          </cell>
          <cell r="M260">
            <v>0</v>
          </cell>
          <cell r="N260">
            <v>0</v>
          </cell>
          <cell r="O260">
            <v>0</v>
          </cell>
          <cell r="P260">
            <v>2</v>
          </cell>
        </row>
        <row r="261">
          <cell r="B261" t="str">
            <v>80S</v>
          </cell>
          <cell r="C261">
            <v>0.25</v>
          </cell>
          <cell r="D261">
            <v>3.02</v>
          </cell>
          <cell r="E261">
            <v>1</v>
          </cell>
          <cell r="F261">
            <v>0</v>
          </cell>
          <cell r="G261">
            <v>0</v>
          </cell>
          <cell r="H261">
            <v>0</v>
          </cell>
          <cell r="I261">
            <v>7.0000000000000007E-2</v>
          </cell>
          <cell r="J261">
            <v>0</v>
          </cell>
          <cell r="K261">
            <v>7.0000000000000007E-2</v>
          </cell>
          <cell r="L261">
            <v>0</v>
          </cell>
          <cell r="M261">
            <v>0</v>
          </cell>
          <cell r="N261">
            <v>0</v>
          </cell>
          <cell r="O261">
            <v>0</v>
          </cell>
          <cell r="P261">
            <v>2</v>
          </cell>
        </row>
        <row r="262">
          <cell r="B262" t="str">
            <v>80S</v>
          </cell>
          <cell r="C262">
            <v>0.25</v>
          </cell>
          <cell r="D262">
            <v>3.02</v>
          </cell>
          <cell r="E262">
            <v>1</v>
          </cell>
          <cell r="F262">
            <v>0</v>
          </cell>
          <cell r="G262">
            <v>0</v>
          </cell>
          <cell r="H262">
            <v>0</v>
          </cell>
          <cell r="I262">
            <v>7.0000000000000007E-2</v>
          </cell>
          <cell r="J262">
            <v>0</v>
          </cell>
          <cell r="K262">
            <v>7.0000000000000007E-2</v>
          </cell>
          <cell r="L262">
            <v>0</v>
          </cell>
          <cell r="M262">
            <v>0</v>
          </cell>
          <cell r="N262">
            <v>0</v>
          </cell>
          <cell r="O262">
            <v>0</v>
          </cell>
          <cell r="P262">
            <v>2</v>
          </cell>
        </row>
        <row r="263">
          <cell r="B263" t="str">
            <v>80S</v>
          </cell>
          <cell r="C263">
            <v>0.375</v>
          </cell>
          <cell r="D263">
            <v>3.2</v>
          </cell>
          <cell r="E263">
            <v>1</v>
          </cell>
          <cell r="F263">
            <v>0</v>
          </cell>
          <cell r="G263">
            <v>0</v>
          </cell>
          <cell r="H263">
            <v>0</v>
          </cell>
          <cell r="I263">
            <v>7.0000000000000007E-2</v>
          </cell>
          <cell r="J263">
            <v>0</v>
          </cell>
          <cell r="K263">
            <v>7.0000000000000007E-2</v>
          </cell>
          <cell r="L263">
            <v>0</v>
          </cell>
          <cell r="M263">
            <v>0</v>
          </cell>
          <cell r="N263">
            <v>0</v>
          </cell>
          <cell r="O263">
            <v>0</v>
          </cell>
          <cell r="P263">
            <v>2</v>
          </cell>
        </row>
        <row r="264">
          <cell r="B264" t="str">
            <v>80S</v>
          </cell>
          <cell r="C264">
            <v>0.375</v>
          </cell>
          <cell r="D264">
            <v>3.2</v>
          </cell>
          <cell r="E264">
            <v>1</v>
          </cell>
          <cell r="F264">
            <v>0</v>
          </cell>
          <cell r="G264">
            <v>0</v>
          </cell>
          <cell r="H264">
            <v>0</v>
          </cell>
          <cell r="I264">
            <v>7.0000000000000007E-2</v>
          </cell>
          <cell r="J264">
            <v>0</v>
          </cell>
          <cell r="K264">
            <v>7.0000000000000007E-2</v>
          </cell>
          <cell r="L264">
            <v>0</v>
          </cell>
          <cell r="M264">
            <v>0</v>
          </cell>
          <cell r="N264">
            <v>0</v>
          </cell>
          <cell r="O264">
            <v>0</v>
          </cell>
          <cell r="P264">
            <v>2</v>
          </cell>
        </row>
        <row r="265">
          <cell r="B265" t="str">
            <v>80S</v>
          </cell>
          <cell r="C265">
            <v>0.375</v>
          </cell>
          <cell r="D265">
            <v>3.2</v>
          </cell>
          <cell r="E265">
            <v>1</v>
          </cell>
          <cell r="F265">
            <v>0</v>
          </cell>
          <cell r="G265">
            <v>0</v>
          </cell>
          <cell r="H265">
            <v>0</v>
          </cell>
          <cell r="I265">
            <v>7.0000000000000007E-2</v>
          </cell>
          <cell r="J265">
            <v>0</v>
          </cell>
          <cell r="K265">
            <v>7.0000000000000007E-2</v>
          </cell>
          <cell r="L265">
            <v>0</v>
          </cell>
          <cell r="M265">
            <v>0</v>
          </cell>
          <cell r="N265">
            <v>0</v>
          </cell>
          <cell r="O265">
            <v>0</v>
          </cell>
          <cell r="P265">
            <v>2</v>
          </cell>
        </row>
        <row r="266">
          <cell r="B266" t="str">
            <v>80S</v>
          </cell>
          <cell r="C266">
            <v>0.5</v>
          </cell>
          <cell r="D266">
            <v>3.73</v>
          </cell>
          <cell r="E266">
            <v>1</v>
          </cell>
          <cell r="F266">
            <v>0</v>
          </cell>
          <cell r="G266">
            <v>0</v>
          </cell>
          <cell r="H266">
            <v>0</v>
          </cell>
          <cell r="I266">
            <v>7.0000000000000007E-2</v>
          </cell>
          <cell r="J266">
            <v>0</v>
          </cell>
          <cell r="K266">
            <v>7.0000000000000007E-2</v>
          </cell>
          <cell r="L266">
            <v>0</v>
          </cell>
          <cell r="M266">
            <v>0</v>
          </cell>
          <cell r="N266">
            <v>0</v>
          </cell>
          <cell r="O266">
            <v>0</v>
          </cell>
          <cell r="P266">
            <v>2</v>
          </cell>
        </row>
        <row r="267">
          <cell r="B267" t="str">
            <v>80S</v>
          </cell>
          <cell r="C267">
            <v>0.5</v>
          </cell>
          <cell r="D267">
            <v>3.73</v>
          </cell>
          <cell r="E267">
            <v>1</v>
          </cell>
          <cell r="F267">
            <v>0</v>
          </cell>
          <cell r="G267">
            <v>0</v>
          </cell>
          <cell r="H267">
            <v>0</v>
          </cell>
          <cell r="I267">
            <v>7.0000000000000007E-2</v>
          </cell>
          <cell r="J267">
            <v>0</v>
          </cell>
          <cell r="K267">
            <v>7.0000000000000007E-2</v>
          </cell>
          <cell r="L267">
            <v>0</v>
          </cell>
          <cell r="M267">
            <v>0</v>
          </cell>
          <cell r="N267">
            <v>0</v>
          </cell>
          <cell r="O267">
            <v>0</v>
          </cell>
          <cell r="P267">
            <v>2</v>
          </cell>
        </row>
        <row r="268">
          <cell r="B268" t="str">
            <v>80S</v>
          </cell>
          <cell r="C268">
            <v>0.5</v>
          </cell>
          <cell r="D268">
            <v>3.73</v>
          </cell>
          <cell r="E268">
            <v>1</v>
          </cell>
          <cell r="F268">
            <v>0</v>
          </cell>
          <cell r="G268">
            <v>0</v>
          </cell>
          <cell r="H268">
            <v>0</v>
          </cell>
          <cell r="I268">
            <v>7.0000000000000007E-2</v>
          </cell>
          <cell r="J268">
            <v>0</v>
          </cell>
          <cell r="K268">
            <v>7.0000000000000007E-2</v>
          </cell>
          <cell r="L268">
            <v>0</v>
          </cell>
          <cell r="M268">
            <v>0</v>
          </cell>
          <cell r="N268">
            <v>0</v>
          </cell>
          <cell r="O268">
            <v>0</v>
          </cell>
          <cell r="P268">
            <v>2</v>
          </cell>
        </row>
        <row r="269">
          <cell r="B269" t="str">
            <v>80S</v>
          </cell>
          <cell r="C269">
            <v>0.75</v>
          </cell>
          <cell r="D269">
            <v>3.91</v>
          </cell>
          <cell r="E269">
            <v>1</v>
          </cell>
          <cell r="F269">
            <v>0</v>
          </cell>
          <cell r="G269">
            <v>0</v>
          </cell>
          <cell r="H269">
            <v>0</v>
          </cell>
          <cell r="I269">
            <v>7.0000000000000007E-2</v>
          </cell>
          <cell r="J269">
            <v>0</v>
          </cell>
          <cell r="K269">
            <v>7.0000000000000007E-2</v>
          </cell>
          <cell r="L269">
            <v>0</v>
          </cell>
          <cell r="M269">
            <v>0</v>
          </cell>
          <cell r="N269">
            <v>0</v>
          </cell>
          <cell r="O269">
            <v>0</v>
          </cell>
          <cell r="P269">
            <v>2</v>
          </cell>
        </row>
        <row r="270">
          <cell r="B270" t="str">
            <v>80S</v>
          </cell>
          <cell r="C270">
            <v>0.75</v>
          </cell>
          <cell r="D270">
            <v>3.91</v>
          </cell>
          <cell r="E270">
            <v>1</v>
          </cell>
          <cell r="F270">
            <v>0</v>
          </cell>
          <cell r="G270">
            <v>0</v>
          </cell>
          <cell r="H270">
            <v>0</v>
          </cell>
          <cell r="I270">
            <v>7.0000000000000007E-2</v>
          </cell>
          <cell r="J270">
            <v>0</v>
          </cell>
          <cell r="K270">
            <v>7.0000000000000007E-2</v>
          </cell>
          <cell r="L270">
            <v>0</v>
          </cell>
          <cell r="M270">
            <v>0</v>
          </cell>
          <cell r="N270">
            <v>0</v>
          </cell>
          <cell r="O270">
            <v>0</v>
          </cell>
          <cell r="P270">
            <v>2</v>
          </cell>
        </row>
        <row r="271">
          <cell r="B271" t="str">
            <v>80S</v>
          </cell>
          <cell r="C271">
            <v>0.75</v>
          </cell>
          <cell r="D271">
            <v>3.91</v>
          </cell>
          <cell r="E271">
            <v>1</v>
          </cell>
          <cell r="F271">
            <v>0</v>
          </cell>
          <cell r="G271">
            <v>0</v>
          </cell>
          <cell r="H271">
            <v>0</v>
          </cell>
          <cell r="I271">
            <v>7.0000000000000007E-2</v>
          </cell>
          <cell r="J271">
            <v>0</v>
          </cell>
          <cell r="K271">
            <v>7.0000000000000007E-2</v>
          </cell>
          <cell r="L271">
            <v>0</v>
          </cell>
          <cell r="M271">
            <v>0</v>
          </cell>
          <cell r="N271">
            <v>0</v>
          </cell>
          <cell r="O271">
            <v>0</v>
          </cell>
          <cell r="P271">
            <v>2</v>
          </cell>
        </row>
        <row r="272">
          <cell r="B272" t="str">
            <v>80S</v>
          </cell>
          <cell r="C272">
            <v>1</v>
          </cell>
          <cell r="D272">
            <v>4.55</v>
          </cell>
          <cell r="E272">
            <v>1</v>
          </cell>
          <cell r="F272">
            <v>0</v>
          </cell>
          <cell r="G272">
            <v>0</v>
          </cell>
          <cell r="H272">
            <v>0</v>
          </cell>
          <cell r="I272">
            <v>0.15</v>
          </cell>
          <cell r="J272">
            <v>0</v>
          </cell>
          <cell r="K272">
            <v>0.15</v>
          </cell>
          <cell r="L272">
            <v>0</v>
          </cell>
          <cell r="M272">
            <v>0</v>
          </cell>
          <cell r="N272">
            <v>0</v>
          </cell>
          <cell r="O272">
            <v>0</v>
          </cell>
          <cell r="P272">
            <v>2</v>
          </cell>
        </row>
        <row r="273">
          <cell r="B273" t="str">
            <v>80S</v>
          </cell>
          <cell r="C273">
            <v>1</v>
          </cell>
          <cell r="D273">
            <v>4.55</v>
          </cell>
          <cell r="E273">
            <v>1</v>
          </cell>
          <cell r="F273">
            <v>0</v>
          </cell>
          <cell r="G273">
            <v>0</v>
          </cell>
          <cell r="H273">
            <v>0</v>
          </cell>
          <cell r="I273">
            <v>0.15</v>
          </cell>
          <cell r="J273">
            <v>0</v>
          </cell>
          <cell r="K273">
            <v>0.15</v>
          </cell>
          <cell r="L273">
            <v>0</v>
          </cell>
          <cell r="M273">
            <v>0</v>
          </cell>
          <cell r="N273">
            <v>0</v>
          </cell>
          <cell r="O273">
            <v>0</v>
          </cell>
          <cell r="P273">
            <v>2</v>
          </cell>
        </row>
        <row r="274">
          <cell r="B274" t="str">
            <v>80S</v>
          </cell>
          <cell r="C274">
            <v>1</v>
          </cell>
          <cell r="D274">
            <v>4.55</v>
          </cell>
          <cell r="E274">
            <v>1</v>
          </cell>
          <cell r="F274">
            <v>0</v>
          </cell>
          <cell r="G274">
            <v>0</v>
          </cell>
          <cell r="H274">
            <v>0</v>
          </cell>
          <cell r="I274">
            <v>0.15</v>
          </cell>
          <cell r="J274">
            <v>0</v>
          </cell>
          <cell r="K274">
            <v>0.15</v>
          </cell>
          <cell r="L274">
            <v>0</v>
          </cell>
          <cell r="M274">
            <v>0</v>
          </cell>
          <cell r="N274">
            <v>0</v>
          </cell>
          <cell r="O274">
            <v>0</v>
          </cell>
          <cell r="P274">
            <v>2</v>
          </cell>
        </row>
        <row r="275">
          <cell r="B275" t="str">
            <v>80S</v>
          </cell>
          <cell r="C275">
            <v>1.25</v>
          </cell>
          <cell r="D275">
            <v>4.8499999999999996</v>
          </cell>
          <cell r="E275">
            <v>1</v>
          </cell>
          <cell r="F275">
            <v>0</v>
          </cell>
          <cell r="G275">
            <v>0</v>
          </cell>
          <cell r="H275">
            <v>0</v>
          </cell>
          <cell r="I275">
            <v>0.13</v>
          </cell>
          <cell r="J275">
            <v>0.17</v>
          </cell>
          <cell r="K275">
            <v>0.30000000000000004</v>
          </cell>
          <cell r="L275">
            <v>0</v>
          </cell>
          <cell r="M275">
            <v>0</v>
          </cell>
          <cell r="N275">
            <v>0</v>
          </cell>
          <cell r="O275">
            <v>0</v>
          </cell>
          <cell r="P275">
            <v>2</v>
          </cell>
        </row>
        <row r="276">
          <cell r="B276" t="str">
            <v>80S</v>
          </cell>
          <cell r="C276">
            <v>1.25</v>
          </cell>
          <cell r="D276">
            <v>4.8499999999999996</v>
          </cell>
          <cell r="E276">
            <v>1</v>
          </cell>
          <cell r="F276">
            <v>0</v>
          </cell>
          <cell r="G276">
            <v>0</v>
          </cell>
          <cell r="H276">
            <v>0</v>
          </cell>
          <cell r="I276">
            <v>0.13</v>
          </cell>
          <cell r="J276">
            <v>0.17</v>
          </cell>
          <cell r="K276">
            <v>0.30000000000000004</v>
          </cell>
          <cell r="L276">
            <v>0</v>
          </cell>
          <cell r="M276">
            <v>0</v>
          </cell>
          <cell r="N276">
            <v>0</v>
          </cell>
          <cell r="O276">
            <v>0</v>
          </cell>
          <cell r="P276">
            <v>2</v>
          </cell>
        </row>
        <row r="277">
          <cell r="B277" t="str">
            <v>80S</v>
          </cell>
          <cell r="C277">
            <v>1.25</v>
          </cell>
          <cell r="D277">
            <v>4.8499999999999996</v>
          </cell>
          <cell r="E277">
            <v>1</v>
          </cell>
          <cell r="F277">
            <v>0</v>
          </cell>
          <cell r="G277">
            <v>0</v>
          </cell>
          <cell r="H277">
            <v>0</v>
          </cell>
          <cell r="I277">
            <v>0.13</v>
          </cell>
          <cell r="J277">
            <v>0.17</v>
          </cell>
          <cell r="K277">
            <v>0.30000000000000004</v>
          </cell>
          <cell r="L277">
            <v>0</v>
          </cell>
          <cell r="M277">
            <v>0</v>
          </cell>
          <cell r="N277">
            <v>0</v>
          </cell>
          <cell r="O277">
            <v>0</v>
          </cell>
          <cell r="P277">
            <v>2</v>
          </cell>
        </row>
        <row r="278">
          <cell r="B278" t="str">
            <v>80S</v>
          </cell>
          <cell r="C278">
            <v>1.5</v>
          </cell>
          <cell r="D278">
            <v>5.08</v>
          </cell>
          <cell r="E278">
            <v>1</v>
          </cell>
          <cell r="F278">
            <v>0</v>
          </cell>
          <cell r="G278">
            <v>0</v>
          </cell>
          <cell r="H278">
            <v>0</v>
          </cell>
          <cell r="I278">
            <v>0.15</v>
          </cell>
          <cell r="J278">
            <v>0.15</v>
          </cell>
          <cell r="K278">
            <v>0.3</v>
          </cell>
          <cell r="L278">
            <v>0</v>
          </cell>
          <cell r="M278">
            <v>0</v>
          </cell>
          <cell r="N278">
            <v>0</v>
          </cell>
          <cell r="O278">
            <v>0</v>
          </cell>
          <cell r="P278">
            <v>2</v>
          </cell>
        </row>
        <row r="279">
          <cell r="B279" t="str">
            <v>80S</v>
          </cell>
          <cell r="C279">
            <v>1.5</v>
          </cell>
          <cell r="D279">
            <v>5.08</v>
          </cell>
          <cell r="E279">
            <v>1</v>
          </cell>
          <cell r="F279">
            <v>0</v>
          </cell>
          <cell r="G279">
            <v>0</v>
          </cell>
          <cell r="H279">
            <v>0</v>
          </cell>
          <cell r="I279">
            <v>0.15</v>
          </cell>
          <cell r="J279">
            <v>0.15</v>
          </cell>
          <cell r="K279">
            <v>0.3</v>
          </cell>
          <cell r="L279">
            <v>0</v>
          </cell>
          <cell r="M279">
            <v>0</v>
          </cell>
          <cell r="N279">
            <v>0</v>
          </cell>
          <cell r="O279">
            <v>0</v>
          </cell>
          <cell r="P279">
            <v>2</v>
          </cell>
        </row>
        <row r="280">
          <cell r="B280" t="str">
            <v>80S</v>
          </cell>
          <cell r="C280">
            <v>1.5</v>
          </cell>
          <cell r="D280">
            <v>5.08</v>
          </cell>
          <cell r="E280">
            <v>1</v>
          </cell>
          <cell r="F280">
            <v>0</v>
          </cell>
          <cell r="G280">
            <v>0</v>
          </cell>
          <cell r="H280">
            <v>0</v>
          </cell>
          <cell r="I280">
            <v>0.15</v>
          </cell>
          <cell r="J280">
            <v>0.15</v>
          </cell>
          <cell r="K280">
            <v>0.3</v>
          </cell>
          <cell r="L280">
            <v>0</v>
          </cell>
          <cell r="M280">
            <v>0</v>
          </cell>
          <cell r="N280">
            <v>0</v>
          </cell>
          <cell r="O280">
            <v>0</v>
          </cell>
          <cell r="P280">
            <v>2</v>
          </cell>
        </row>
        <row r="281">
          <cell r="B281" t="str">
            <v>80S</v>
          </cell>
          <cell r="C281">
            <v>2</v>
          </cell>
          <cell r="D281">
            <v>5.54</v>
          </cell>
          <cell r="E281">
            <v>1</v>
          </cell>
          <cell r="F281">
            <v>0</v>
          </cell>
          <cell r="G281">
            <v>0</v>
          </cell>
          <cell r="H281">
            <v>0</v>
          </cell>
          <cell r="I281">
            <v>0.2</v>
          </cell>
          <cell r="J281">
            <v>0.25</v>
          </cell>
          <cell r="K281">
            <v>0.45</v>
          </cell>
          <cell r="L281">
            <v>0</v>
          </cell>
          <cell r="M281">
            <v>0</v>
          </cell>
          <cell r="N281">
            <v>0</v>
          </cell>
          <cell r="O281">
            <v>0</v>
          </cell>
          <cell r="P281">
            <v>2</v>
          </cell>
        </row>
        <row r="282">
          <cell r="B282" t="str">
            <v>80S</v>
          </cell>
          <cell r="C282">
            <v>2</v>
          </cell>
          <cell r="D282">
            <v>5.54</v>
          </cell>
          <cell r="E282">
            <v>1</v>
          </cell>
          <cell r="F282">
            <v>0</v>
          </cell>
          <cell r="G282">
            <v>0</v>
          </cell>
          <cell r="H282">
            <v>0</v>
          </cell>
          <cell r="I282">
            <v>0.2</v>
          </cell>
          <cell r="J282">
            <v>0.25</v>
          </cell>
          <cell r="K282">
            <v>0.45</v>
          </cell>
          <cell r="L282">
            <v>0</v>
          </cell>
          <cell r="M282">
            <v>0</v>
          </cell>
          <cell r="N282">
            <v>0</v>
          </cell>
          <cell r="O282">
            <v>0</v>
          </cell>
          <cell r="P282">
            <v>2</v>
          </cell>
        </row>
        <row r="283">
          <cell r="B283" t="str">
            <v>80S</v>
          </cell>
          <cell r="C283">
            <v>2</v>
          </cell>
          <cell r="D283">
            <v>5.54</v>
          </cell>
          <cell r="E283">
            <v>1</v>
          </cell>
          <cell r="F283">
            <v>0</v>
          </cell>
          <cell r="G283">
            <v>0</v>
          </cell>
          <cell r="H283">
            <v>0</v>
          </cell>
          <cell r="I283">
            <v>0.2</v>
          </cell>
          <cell r="J283">
            <v>0.25</v>
          </cell>
          <cell r="K283">
            <v>0.45</v>
          </cell>
          <cell r="L283">
            <v>0</v>
          </cell>
          <cell r="M283">
            <v>0</v>
          </cell>
          <cell r="N283">
            <v>0</v>
          </cell>
          <cell r="O283">
            <v>0</v>
          </cell>
          <cell r="P283">
            <v>2</v>
          </cell>
        </row>
        <row r="284">
          <cell r="B284" t="str">
            <v>80S</v>
          </cell>
          <cell r="C284">
            <v>2.5</v>
          </cell>
          <cell r="D284">
            <v>7.01</v>
          </cell>
          <cell r="E284">
            <v>1</v>
          </cell>
          <cell r="F284">
            <v>0</v>
          </cell>
          <cell r="G284">
            <v>0</v>
          </cell>
          <cell r="H284">
            <v>0</v>
          </cell>
          <cell r="I284">
            <v>0.25</v>
          </cell>
          <cell r="J284">
            <v>0.5</v>
          </cell>
          <cell r="K284">
            <v>0.75</v>
          </cell>
          <cell r="L284">
            <v>0</v>
          </cell>
          <cell r="M284">
            <v>0</v>
          </cell>
          <cell r="N284">
            <v>0</v>
          </cell>
          <cell r="O284">
            <v>0</v>
          </cell>
          <cell r="P284">
            <v>2</v>
          </cell>
        </row>
        <row r="285">
          <cell r="B285" t="str">
            <v>80S</v>
          </cell>
          <cell r="C285">
            <v>3</v>
          </cell>
          <cell r="D285">
            <v>7.62</v>
          </cell>
          <cell r="E285">
            <v>1</v>
          </cell>
          <cell r="F285">
            <v>0</v>
          </cell>
          <cell r="G285">
            <v>0</v>
          </cell>
          <cell r="H285">
            <v>0</v>
          </cell>
          <cell r="I285">
            <v>0.3</v>
          </cell>
          <cell r="J285">
            <v>0.6</v>
          </cell>
          <cell r="K285">
            <v>0.89999999999999991</v>
          </cell>
          <cell r="L285">
            <v>0</v>
          </cell>
          <cell r="M285">
            <v>0</v>
          </cell>
          <cell r="N285">
            <v>0</v>
          </cell>
          <cell r="O285">
            <v>0</v>
          </cell>
          <cell r="P285">
            <v>2</v>
          </cell>
        </row>
        <row r="286">
          <cell r="B286" t="str">
            <v>80S</v>
          </cell>
          <cell r="C286">
            <v>3.5</v>
          </cell>
          <cell r="D286">
            <v>8.08</v>
          </cell>
          <cell r="E286">
            <v>1</v>
          </cell>
          <cell r="F286">
            <v>0</v>
          </cell>
          <cell r="G286">
            <v>0</v>
          </cell>
          <cell r="H286">
            <v>0</v>
          </cell>
          <cell r="I286">
            <v>0.35</v>
          </cell>
          <cell r="J286">
            <v>0.85</v>
          </cell>
          <cell r="K286">
            <v>1.2</v>
          </cell>
          <cell r="L286">
            <v>0</v>
          </cell>
          <cell r="M286">
            <v>0</v>
          </cell>
          <cell r="N286">
            <v>0</v>
          </cell>
          <cell r="O286">
            <v>0</v>
          </cell>
          <cell r="P286">
            <v>3</v>
          </cell>
        </row>
        <row r="287">
          <cell r="B287" t="str">
            <v>80S</v>
          </cell>
          <cell r="C287">
            <v>4</v>
          </cell>
          <cell r="D287">
            <v>8.56</v>
          </cell>
          <cell r="E287">
            <v>1</v>
          </cell>
          <cell r="F287">
            <v>0</v>
          </cell>
          <cell r="G287">
            <v>0</v>
          </cell>
          <cell r="H287">
            <v>0</v>
          </cell>
          <cell r="I287">
            <v>0.41</v>
          </cell>
          <cell r="J287">
            <v>0.93</v>
          </cell>
          <cell r="K287">
            <v>1.34</v>
          </cell>
          <cell r="L287">
            <v>0</v>
          </cell>
          <cell r="M287">
            <v>0</v>
          </cell>
          <cell r="N287">
            <v>0</v>
          </cell>
          <cell r="O287">
            <v>0</v>
          </cell>
          <cell r="P287">
            <v>3</v>
          </cell>
        </row>
        <row r="288">
          <cell r="B288" t="str">
            <v>80S</v>
          </cell>
          <cell r="C288">
            <v>5</v>
          </cell>
          <cell r="D288">
            <v>9.5299999999999994</v>
          </cell>
          <cell r="E288">
            <v>1</v>
          </cell>
          <cell r="F288">
            <v>0</v>
          </cell>
          <cell r="G288">
            <v>0</v>
          </cell>
          <cell r="H288">
            <v>0</v>
          </cell>
          <cell r="I288">
            <v>0.51</v>
          </cell>
          <cell r="J288">
            <v>1.59</v>
          </cell>
          <cell r="K288">
            <v>2.1</v>
          </cell>
          <cell r="L288">
            <v>0</v>
          </cell>
          <cell r="M288">
            <v>0</v>
          </cell>
          <cell r="N288">
            <v>0</v>
          </cell>
          <cell r="O288">
            <v>0</v>
          </cell>
          <cell r="P288">
            <v>4</v>
          </cell>
        </row>
        <row r="289">
          <cell r="B289" t="str">
            <v>80S</v>
          </cell>
          <cell r="C289">
            <v>6</v>
          </cell>
          <cell r="D289">
            <v>10.97</v>
          </cell>
          <cell r="E289">
            <v>1.25</v>
          </cell>
          <cell r="F289">
            <v>0</v>
          </cell>
          <cell r="G289">
            <v>0</v>
          </cell>
          <cell r="H289">
            <v>0</v>
          </cell>
          <cell r="I289">
            <v>0.61</v>
          </cell>
          <cell r="J289">
            <v>2.69</v>
          </cell>
          <cell r="K289">
            <v>3.3</v>
          </cell>
          <cell r="L289">
            <v>0</v>
          </cell>
          <cell r="M289">
            <v>0</v>
          </cell>
          <cell r="N289">
            <v>0</v>
          </cell>
          <cell r="O289">
            <v>0</v>
          </cell>
          <cell r="P289">
            <v>4</v>
          </cell>
        </row>
        <row r="290">
          <cell r="B290" t="str">
            <v>80S</v>
          </cell>
          <cell r="C290">
            <v>8</v>
          </cell>
          <cell r="D290">
            <v>12.7</v>
          </cell>
          <cell r="E290">
            <v>1.25</v>
          </cell>
          <cell r="F290">
            <v>0</v>
          </cell>
          <cell r="G290">
            <v>0</v>
          </cell>
          <cell r="H290">
            <v>0</v>
          </cell>
          <cell r="I290">
            <v>0.81</v>
          </cell>
          <cell r="J290">
            <v>4.58</v>
          </cell>
          <cell r="K290">
            <v>5.3900000000000006</v>
          </cell>
          <cell r="L290">
            <v>0</v>
          </cell>
          <cell r="M290">
            <v>0</v>
          </cell>
          <cell r="N290">
            <v>0</v>
          </cell>
          <cell r="O290">
            <v>0</v>
          </cell>
          <cell r="P290">
            <v>4</v>
          </cell>
        </row>
        <row r="291">
          <cell r="B291" t="str">
            <v>80S</v>
          </cell>
          <cell r="C291">
            <v>10</v>
          </cell>
          <cell r="D291">
            <v>12.7</v>
          </cell>
          <cell r="E291">
            <v>1.25</v>
          </cell>
          <cell r="F291">
            <v>0</v>
          </cell>
          <cell r="G291">
            <v>0</v>
          </cell>
          <cell r="H291">
            <v>0</v>
          </cell>
          <cell r="I291">
            <v>1.01</v>
          </cell>
          <cell r="J291">
            <v>5.74</v>
          </cell>
          <cell r="K291">
            <v>6.75</v>
          </cell>
          <cell r="L291">
            <v>0</v>
          </cell>
          <cell r="M291">
            <v>0</v>
          </cell>
          <cell r="N291">
            <v>0</v>
          </cell>
          <cell r="O291">
            <v>0</v>
          </cell>
          <cell r="P291">
            <v>4</v>
          </cell>
        </row>
        <row r="292">
          <cell r="B292" t="str">
            <v>80S</v>
          </cell>
          <cell r="C292">
            <v>12</v>
          </cell>
          <cell r="D292">
            <v>12.7</v>
          </cell>
          <cell r="E292">
            <v>1.25</v>
          </cell>
          <cell r="F292">
            <v>0</v>
          </cell>
          <cell r="G292">
            <v>0</v>
          </cell>
          <cell r="H292">
            <v>0</v>
          </cell>
          <cell r="I292">
            <v>1.22</v>
          </cell>
          <cell r="J292">
            <v>6.73</v>
          </cell>
          <cell r="K292">
            <v>7.95</v>
          </cell>
          <cell r="L292">
            <v>0</v>
          </cell>
          <cell r="M292">
            <v>0</v>
          </cell>
          <cell r="N292">
            <v>0</v>
          </cell>
          <cell r="O292">
            <v>0</v>
          </cell>
          <cell r="P292">
            <v>6</v>
          </cell>
        </row>
        <row r="293">
          <cell r="B293">
            <v>100</v>
          </cell>
          <cell r="C293">
            <v>8</v>
          </cell>
          <cell r="D293">
            <v>15.09</v>
          </cell>
          <cell r="E293">
            <v>1.5</v>
          </cell>
          <cell r="F293">
            <v>0</v>
          </cell>
          <cell r="G293">
            <v>0</v>
          </cell>
          <cell r="H293">
            <v>0</v>
          </cell>
          <cell r="I293">
            <v>0.81</v>
          </cell>
          <cell r="J293">
            <v>6.09</v>
          </cell>
          <cell r="K293">
            <v>6.9</v>
          </cell>
          <cell r="L293">
            <v>0</v>
          </cell>
          <cell r="M293">
            <v>0</v>
          </cell>
          <cell r="N293">
            <v>0</v>
          </cell>
          <cell r="O293">
            <v>0</v>
          </cell>
          <cell r="P293">
            <v>4</v>
          </cell>
        </row>
        <row r="294">
          <cell r="B294">
            <v>100</v>
          </cell>
          <cell r="C294">
            <v>10</v>
          </cell>
          <cell r="D294">
            <v>18.260000000000002</v>
          </cell>
          <cell r="E294">
            <v>1.5</v>
          </cell>
          <cell r="F294">
            <v>0</v>
          </cell>
          <cell r="G294">
            <v>0</v>
          </cell>
          <cell r="H294">
            <v>0</v>
          </cell>
          <cell r="I294">
            <v>1.01</v>
          </cell>
          <cell r="J294">
            <v>11.44</v>
          </cell>
          <cell r="K294">
            <v>12.45</v>
          </cell>
          <cell r="L294">
            <v>0</v>
          </cell>
          <cell r="M294">
            <v>0</v>
          </cell>
          <cell r="N294">
            <v>0</v>
          </cell>
          <cell r="O294">
            <v>0</v>
          </cell>
          <cell r="P294">
            <v>4</v>
          </cell>
        </row>
        <row r="295">
          <cell r="B295">
            <v>100</v>
          </cell>
          <cell r="C295">
            <v>12</v>
          </cell>
          <cell r="D295">
            <v>21.44</v>
          </cell>
          <cell r="E295">
            <v>2</v>
          </cell>
          <cell r="F295">
            <v>0</v>
          </cell>
          <cell r="G295">
            <v>0</v>
          </cell>
          <cell r="H295">
            <v>0</v>
          </cell>
          <cell r="I295">
            <v>1.22</v>
          </cell>
          <cell r="J295">
            <v>15.28</v>
          </cell>
          <cell r="K295">
            <v>16.5</v>
          </cell>
          <cell r="L295">
            <v>0</v>
          </cell>
          <cell r="M295">
            <v>0</v>
          </cell>
          <cell r="N295">
            <v>0</v>
          </cell>
          <cell r="O295">
            <v>0</v>
          </cell>
          <cell r="P295">
            <v>6</v>
          </cell>
        </row>
        <row r="296">
          <cell r="B296">
            <v>100</v>
          </cell>
          <cell r="C296">
            <v>14</v>
          </cell>
          <cell r="D296">
            <v>23.83</v>
          </cell>
          <cell r="E296">
            <v>2</v>
          </cell>
          <cell r="F296">
            <v>0</v>
          </cell>
          <cell r="G296">
            <v>0</v>
          </cell>
          <cell r="H296">
            <v>0</v>
          </cell>
          <cell r="I296">
            <v>1.42</v>
          </cell>
          <cell r="J296">
            <v>21.07</v>
          </cell>
          <cell r="K296">
            <v>22.490000000000002</v>
          </cell>
          <cell r="L296">
            <v>0</v>
          </cell>
          <cell r="M296">
            <v>0</v>
          </cell>
          <cell r="N296">
            <v>0</v>
          </cell>
          <cell r="O296">
            <v>0</v>
          </cell>
          <cell r="P296">
            <v>6</v>
          </cell>
        </row>
        <row r="297">
          <cell r="B297">
            <v>100</v>
          </cell>
          <cell r="C297">
            <v>16</v>
          </cell>
          <cell r="D297">
            <v>26.19</v>
          </cell>
          <cell r="E297" t="str">
            <v>N</v>
          </cell>
          <cell r="F297">
            <v>0</v>
          </cell>
          <cell r="G297">
            <v>0</v>
          </cell>
          <cell r="H297">
            <v>0</v>
          </cell>
          <cell r="I297">
            <v>1.62</v>
          </cell>
          <cell r="J297">
            <v>28.38</v>
          </cell>
          <cell r="K297">
            <v>30</v>
          </cell>
          <cell r="L297">
            <v>0</v>
          </cell>
          <cell r="M297">
            <v>0</v>
          </cell>
          <cell r="N297">
            <v>0</v>
          </cell>
          <cell r="O297">
            <v>0</v>
          </cell>
          <cell r="P297">
            <v>6</v>
          </cell>
        </row>
        <row r="298">
          <cell r="B298">
            <v>100</v>
          </cell>
          <cell r="C298">
            <v>18</v>
          </cell>
          <cell r="D298">
            <v>29.36</v>
          </cell>
          <cell r="E298" t="str">
            <v>N</v>
          </cell>
          <cell r="F298">
            <v>0</v>
          </cell>
          <cell r="G298">
            <v>0</v>
          </cell>
          <cell r="H298">
            <v>0</v>
          </cell>
          <cell r="I298">
            <v>1.82</v>
          </cell>
          <cell r="J298">
            <v>37.17</v>
          </cell>
          <cell r="K298">
            <v>38.99</v>
          </cell>
          <cell r="L298">
            <v>0</v>
          </cell>
          <cell r="M298">
            <v>0</v>
          </cell>
          <cell r="N298">
            <v>0</v>
          </cell>
          <cell r="O298">
            <v>0</v>
          </cell>
          <cell r="P298">
            <v>6</v>
          </cell>
        </row>
        <row r="299">
          <cell r="B299">
            <v>100</v>
          </cell>
          <cell r="C299">
            <v>20</v>
          </cell>
          <cell r="D299">
            <v>32.54</v>
          </cell>
          <cell r="E299" t="str">
            <v>N</v>
          </cell>
          <cell r="F299">
            <v>0</v>
          </cell>
          <cell r="G299">
            <v>0</v>
          </cell>
          <cell r="H299">
            <v>0</v>
          </cell>
          <cell r="I299">
            <v>2.0299999999999998</v>
          </cell>
          <cell r="J299">
            <v>45.97</v>
          </cell>
          <cell r="K299">
            <v>48</v>
          </cell>
          <cell r="L299">
            <v>0</v>
          </cell>
          <cell r="M299">
            <v>0</v>
          </cell>
          <cell r="N299">
            <v>0</v>
          </cell>
          <cell r="O299">
            <v>0</v>
          </cell>
          <cell r="P299">
            <v>7</v>
          </cell>
        </row>
        <row r="300">
          <cell r="B300">
            <v>100</v>
          </cell>
          <cell r="C300">
            <v>22</v>
          </cell>
          <cell r="D300">
            <v>34.93</v>
          </cell>
          <cell r="E300" t="str">
            <v>N</v>
          </cell>
          <cell r="F300">
            <v>0</v>
          </cell>
          <cell r="G300">
            <v>0</v>
          </cell>
          <cell r="H300">
            <v>0</v>
          </cell>
          <cell r="I300">
            <v>2.23</v>
          </cell>
          <cell r="J300">
            <v>65.27</v>
          </cell>
          <cell r="K300">
            <v>67.5</v>
          </cell>
          <cell r="L300">
            <v>0</v>
          </cell>
          <cell r="M300">
            <v>0</v>
          </cell>
          <cell r="N300">
            <v>0</v>
          </cell>
          <cell r="O300">
            <v>0</v>
          </cell>
          <cell r="P300">
            <v>8</v>
          </cell>
        </row>
        <row r="301">
          <cell r="B301">
            <v>100</v>
          </cell>
          <cell r="C301">
            <v>24</v>
          </cell>
          <cell r="D301">
            <v>38.89</v>
          </cell>
          <cell r="E301" t="str">
            <v>N</v>
          </cell>
          <cell r="F301">
            <v>0</v>
          </cell>
          <cell r="G301">
            <v>0</v>
          </cell>
          <cell r="H301">
            <v>0</v>
          </cell>
          <cell r="I301">
            <v>2.4300000000000002</v>
          </cell>
          <cell r="J301">
            <v>75.56</v>
          </cell>
          <cell r="K301">
            <v>77.990000000000009</v>
          </cell>
          <cell r="L301">
            <v>0</v>
          </cell>
          <cell r="M301">
            <v>0</v>
          </cell>
          <cell r="N301">
            <v>0</v>
          </cell>
          <cell r="O301">
            <v>0</v>
          </cell>
          <cell r="P301">
            <v>8</v>
          </cell>
        </row>
        <row r="302">
          <cell r="B302">
            <v>120</v>
          </cell>
          <cell r="C302">
            <v>4</v>
          </cell>
          <cell r="D302">
            <v>11.13</v>
          </cell>
          <cell r="E302">
            <v>1.25</v>
          </cell>
          <cell r="F302">
            <v>0</v>
          </cell>
          <cell r="G302">
            <v>0</v>
          </cell>
          <cell r="H302">
            <v>0</v>
          </cell>
          <cell r="I302">
            <v>0.41</v>
          </cell>
          <cell r="J302">
            <v>1.84</v>
          </cell>
          <cell r="K302">
            <v>2.25</v>
          </cell>
          <cell r="L302">
            <v>0</v>
          </cell>
          <cell r="M302">
            <v>0</v>
          </cell>
          <cell r="N302">
            <v>0</v>
          </cell>
          <cell r="O302">
            <v>0</v>
          </cell>
          <cell r="P302">
            <v>4</v>
          </cell>
        </row>
        <row r="303">
          <cell r="B303">
            <v>120</v>
          </cell>
          <cell r="C303">
            <v>5</v>
          </cell>
          <cell r="D303">
            <v>12.7</v>
          </cell>
          <cell r="E303">
            <v>1.25</v>
          </cell>
          <cell r="F303">
            <v>0</v>
          </cell>
          <cell r="G303">
            <v>0</v>
          </cell>
          <cell r="H303">
            <v>0</v>
          </cell>
          <cell r="I303">
            <v>0.51</v>
          </cell>
          <cell r="J303">
            <v>2.94</v>
          </cell>
          <cell r="K303">
            <v>3.45</v>
          </cell>
          <cell r="L303">
            <v>0</v>
          </cell>
          <cell r="M303">
            <v>0</v>
          </cell>
          <cell r="N303">
            <v>0</v>
          </cell>
          <cell r="O303">
            <v>0</v>
          </cell>
          <cell r="P303">
            <v>4</v>
          </cell>
        </row>
        <row r="304">
          <cell r="B304">
            <v>120</v>
          </cell>
          <cell r="C304">
            <v>6</v>
          </cell>
          <cell r="D304">
            <v>14.27</v>
          </cell>
          <cell r="E304">
            <v>1.25</v>
          </cell>
          <cell r="F304">
            <v>0</v>
          </cell>
          <cell r="G304">
            <v>0</v>
          </cell>
          <cell r="H304">
            <v>0</v>
          </cell>
          <cell r="I304">
            <v>0.61</v>
          </cell>
          <cell r="J304">
            <v>4.1900000000000004</v>
          </cell>
          <cell r="K304">
            <v>4.8000000000000007</v>
          </cell>
          <cell r="L304">
            <v>0</v>
          </cell>
          <cell r="M304">
            <v>0</v>
          </cell>
          <cell r="N304">
            <v>0</v>
          </cell>
          <cell r="O304">
            <v>0</v>
          </cell>
          <cell r="P304">
            <v>4</v>
          </cell>
        </row>
        <row r="305">
          <cell r="B305">
            <v>120</v>
          </cell>
          <cell r="C305">
            <v>8</v>
          </cell>
          <cell r="D305">
            <v>18.260000000000002</v>
          </cell>
          <cell r="E305">
            <v>1.5</v>
          </cell>
          <cell r="F305">
            <v>0</v>
          </cell>
          <cell r="G305">
            <v>0</v>
          </cell>
          <cell r="H305">
            <v>0</v>
          </cell>
          <cell r="I305">
            <v>0.81</v>
          </cell>
          <cell r="J305">
            <v>9.23</v>
          </cell>
          <cell r="K305">
            <v>10.040000000000001</v>
          </cell>
          <cell r="L305">
            <v>0</v>
          </cell>
          <cell r="M305">
            <v>0</v>
          </cell>
          <cell r="N305">
            <v>0</v>
          </cell>
          <cell r="O305">
            <v>0</v>
          </cell>
          <cell r="P305">
            <v>4</v>
          </cell>
        </row>
        <row r="306">
          <cell r="B306">
            <v>120</v>
          </cell>
          <cell r="C306">
            <v>10</v>
          </cell>
          <cell r="D306">
            <v>21.44</v>
          </cell>
          <cell r="E306">
            <v>2</v>
          </cell>
          <cell r="F306">
            <v>0</v>
          </cell>
          <cell r="G306">
            <v>0</v>
          </cell>
          <cell r="H306">
            <v>0</v>
          </cell>
          <cell r="I306">
            <v>1.01</v>
          </cell>
          <cell r="J306">
            <v>12.49</v>
          </cell>
          <cell r="K306">
            <v>13.5</v>
          </cell>
          <cell r="L306">
            <v>0</v>
          </cell>
          <cell r="M306">
            <v>0</v>
          </cell>
          <cell r="N306">
            <v>0</v>
          </cell>
          <cell r="O306">
            <v>0</v>
          </cell>
          <cell r="P306">
            <v>4</v>
          </cell>
        </row>
        <row r="307">
          <cell r="B307">
            <v>120</v>
          </cell>
          <cell r="C307">
            <v>12</v>
          </cell>
          <cell r="D307">
            <v>25.4</v>
          </cell>
          <cell r="E307" t="str">
            <v>N</v>
          </cell>
          <cell r="F307">
            <v>0</v>
          </cell>
          <cell r="G307">
            <v>0</v>
          </cell>
          <cell r="H307">
            <v>0</v>
          </cell>
          <cell r="I307">
            <v>1.22</v>
          </cell>
          <cell r="J307">
            <v>21.27</v>
          </cell>
          <cell r="K307">
            <v>22.49</v>
          </cell>
          <cell r="L307">
            <v>0</v>
          </cell>
          <cell r="M307">
            <v>0</v>
          </cell>
          <cell r="N307">
            <v>0</v>
          </cell>
          <cell r="O307">
            <v>0</v>
          </cell>
          <cell r="P307">
            <v>6</v>
          </cell>
        </row>
        <row r="308">
          <cell r="B308">
            <v>120</v>
          </cell>
          <cell r="C308">
            <v>14</v>
          </cell>
          <cell r="D308">
            <v>27.79</v>
          </cell>
          <cell r="E308" t="str">
            <v>N</v>
          </cell>
          <cell r="F308">
            <v>0</v>
          </cell>
          <cell r="G308">
            <v>0</v>
          </cell>
          <cell r="H308">
            <v>0</v>
          </cell>
          <cell r="I308">
            <v>1.42</v>
          </cell>
          <cell r="J308">
            <v>25.58</v>
          </cell>
          <cell r="K308">
            <v>27</v>
          </cell>
          <cell r="L308">
            <v>0</v>
          </cell>
          <cell r="M308">
            <v>0</v>
          </cell>
          <cell r="N308">
            <v>0</v>
          </cell>
          <cell r="O308">
            <v>0</v>
          </cell>
          <cell r="P308">
            <v>6</v>
          </cell>
        </row>
        <row r="309">
          <cell r="B309">
            <v>120</v>
          </cell>
          <cell r="C309">
            <v>16</v>
          </cell>
          <cell r="D309">
            <v>30.96</v>
          </cell>
          <cell r="E309" t="str">
            <v>N</v>
          </cell>
          <cell r="F309">
            <v>0</v>
          </cell>
          <cell r="G309">
            <v>0</v>
          </cell>
          <cell r="H309">
            <v>0</v>
          </cell>
          <cell r="I309">
            <v>1.62</v>
          </cell>
          <cell r="J309">
            <v>35.880000000000003</v>
          </cell>
          <cell r="K309">
            <v>37.5</v>
          </cell>
          <cell r="L309">
            <v>0</v>
          </cell>
          <cell r="M309">
            <v>0</v>
          </cell>
          <cell r="N309">
            <v>0</v>
          </cell>
          <cell r="O309">
            <v>0</v>
          </cell>
          <cell r="P309">
            <v>6</v>
          </cell>
        </row>
        <row r="310">
          <cell r="B310">
            <v>120</v>
          </cell>
          <cell r="C310">
            <v>18</v>
          </cell>
          <cell r="D310">
            <v>34.93</v>
          </cell>
          <cell r="E310" t="str">
            <v>N</v>
          </cell>
          <cell r="F310">
            <v>0</v>
          </cell>
          <cell r="G310">
            <v>0</v>
          </cell>
          <cell r="H310">
            <v>0</v>
          </cell>
          <cell r="I310">
            <v>1.82</v>
          </cell>
          <cell r="J310">
            <v>47.68</v>
          </cell>
          <cell r="K310">
            <v>49.5</v>
          </cell>
          <cell r="L310">
            <v>0</v>
          </cell>
          <cell r="M310">
            <v>0</v>
          </cell>
          <cell r="N310">
            <v>0</v>
          </cell>
          <cell r="O310">
            <v>0</v>
          </cell>
          <cell r="P310">
            <v>6</v>
          </cell>
        </row>
        <row r="311">
          <cell r="B311">
            <v>120</v>
          </cell>
          <cell r="C311">
            <v>20</v>
          </cell>
          <cell r="D311">
            <v>38.1</v>
          </cell>
          <cell r="E311" t="str">
            <v>N</v>
          </cell>
          <cell r="F311">
            <v>0</v>
          </cell>
          <cell r="G311">
            <v>0</v>
          </cell>
          <cell r="H311">
            <v>0</v>
          </cell>
          <cell r="I311">
            <v>2.0299999999999998</v>
          </cell>
          <cell r="J311">
            <v>62.47</v>
          </cell>
          <cell r="K311">
            <v>64.5</v>
          </cell>
          <cell r="L311">
            <v>0</v>
          </cell>
          <cell r="M311">
            <v>0</v>
          </cell>
          <cell r="N311">
            <v>0</v>
          </cell>
          <cell r="O311">
            <v>0</v>
          </cell>
          <cell r="P311">
            <v>7</v>
          </cell>
        </row>
        <row r="312">
          <cell r="B312">
            <v>120</v>
          </cell>
          <cell r="C312">
            <v>22</v>
          </cell>
          <cell r="D312">
            <v>41.28</v>
          </cell>
          <cell r="E312" t="str">
            <v>N</v>
          </cell>
          <cell r="F312">
            <v>0</v>
          </cell>
          <cell r="G312">
            <v>0</v>
          </cell>
          <cell r="H312">
            <v>0</v>
          </cell>
          <cell r="I312">
            <v>2.23</v>
          </cell>
          <cell r="J312">
            <v>84.76</v>
          </cell>
          <cell r="K312">
            <v>86.990000000000009</v>
          </cell>
          <cell r="L312">
            <v>0</v>
          </cell>
          <cell r="M312">
            <v>0</v>
          </cell>
          <cell r="N312">
            <v>0</v>
          </cell>
          <cell r="O312">
            <v>0</v>
          </cell>
          <cell r="P312">
            <v>8</v>
          </cell>
        </row>
        <row r="313">
          <cell r="B313">
            <v>120</v>
          </cell>
          <cell r="C313">
            <v>24</v>
          </cell>
          <cell r="D313">
            <v>46.02</v>
          </cell>
          <cell r="E313" t="str">
            <v>N</v>
          </cell>
          <cell r="F313">
            <v>0</v>
          </cell>
          <cell r="G313">
            <v>0</v>
          </cell>
          <cell r="H313">
            <v>0</v>
          </cell>
          <cell r="I313">
            <v>2.4300000000000002</v>
          </cell>
          <cell r="J313">
            <v>98.07</v>
          </cell>
          <cell r="K313">
            <v>100.5</v>
          </cell>
          <cell r="L313">
            <v>0</v>
          </cell>
          <cell r="M313">
            <v>0</v>
          </cell>
          <cell r="N313">
            <v>0</v>
          </cell>
          <cell r="O313">
            <v>0</v>
          </cell>
          <cell r="P313">
            <v>8</v>
          </cell>
        </row>
        <row r="314">
          <cell r="B314">
            <v>140</v>
          </cell>
          <cell r="C314">
            <v>8</v>
          </cell>
          <cell r="D314">
            <v>20.62</v>
          </cell>
          <cell r="E314">
            <v>2</v>
          </cell>
          <cell r="F314">
            <v>0</v>
          </cell>
          <cell r="G314">
            <v>0</v>
          </cell>
          <cell r="H314">
            <v>0</v>
          </cell>
          <cell r="I314">
            <v>0.81</v>
          </cell>
          <cell r="J314">
            <v>10.130000000000001</v>
          </cell>
          <cell r="K314">
            <v>10.940000000000001</v>
          </cell>
          <cell r="L314">
            <v>0</v>
          </cell>
          <cell r="M314">
            <v>0</v>
          </cell>
          <cell r="N314">
            <v>0</v>
          </cell>
          <cell r="O314">
            <v>0</v>
          </cell>
          <cell r="P314">
            <v>4</v>
          </cell>
        </row>
        <row r="315">
          <cell r="B315">
            <v>140</v>
          </cell>
          <cell r="C315">
            <v>10</v>
          </cell>
          <cell r="D315">
            <v>25.4</v>
          </cell>
          <cell r="E315" t="str">
            <v>N</v>
          </cell>
          <cell r="F315">
            <v>0</v>
          </cell>
          <cell r="G315">
            <v>0</v>
          </cell>
          <cell r="H315">
            <v>0</v>
          </cell>
          <cell r="I315">
            <v>1.01</v>
          </cell>
          <cell r="J315">
            <v>18.48</v>
          </cell>
          <cell r="K315">
            <v>19.490000000000002</v>
          </cell>
          <cell r="L315">
            <v>0</v>
          </cell>
          <cell r="M315">
            <v>0</v>
          </cell>
          <cell r="N315">
            <v>0</v>
          </cell>
          <cell r="O315">
            <v>0</v>
          </cell>
          <cell r="P315">
            <v>4</v>
          </cell>
        </row>
        <row r="316">
          <cell r="B316">
            <v>140</v>
          </cell>
          <cell r="C316">
            <v>12</v>
          </cell>
          <cell r="D316">
            <v>28.58</v>
          </cell>
          <cell r="E316" t="str">
            <v>N</v>
          </cell>
          <cell r="F316">
            <v>0</v>
          </cell>
          <cell r="G316">
            <v>0</v>
          </cell>
          <cell r="H316">
            <v>0</v>
          </cell>
          <cell r="I316">
            <v>1.22</v>
          </cell>
          <cell r="J316">
            <v>25.78</v>
          </cell>
          <cell r="K316">
            <v>27</v>
          </cell>
          <cell r="L316">
            <v>0</v>
          </cell>
          <cell r="M316">
            <v>0</v>
          </cell>
          <cell r="N316">
            <v>0</v>
          </cell>
          <cell r="O316">
            <v>0</v>
          </cell>
          <cell r="P316">
            <v>6</v>
          </cell>
        </row>
        <row r="317">
          <cell r="B317">
            <v>140</v>
          </cell>
          <cell r="C317">
            <v>14</v>
          </cell>
          <cell r="D317">
            <v>31.75</v>
          </cell>
          <cell r="E317" t="str">
            <v>N</v>
          </cell>
          <cell r="F317">
            <v>0</v>
          </cell>
          <cell r="G317">
            <v>0</v>
          </cell>
          <cell r="H317">
            <v>0</v>
          </cell>
          <cell r="I317">
            <v>1.42</v>
          </cell>
          <cell r="J317">
            <v>31.58</v>
          </cell>
          <cell r="K317">
            <v>33</v>
          </cell>
          <cell r="L317">
            <v>0</v>
          </cell>
          <cell r="M317">
            <v>0</v>
          </cell>
          <cell r="N317">
            <v>0</v>
          </cell>
          <cell r="O317">
            <v>0</v>
          </cell>
          <cell r="P317">
            <v>6</v>
          </cell>
        </row>
        <row r="318">
          <cell r="B318">
            <v>140</v>
          </cell>
          <cell r="C318">
            <v>16</v>
          </cell>
          <cell r="D318">
            <v>36.53</v>
          </cell>
          <cell r="E318" t="str">
            <v>N</v>
          </cell>
          <cell r="F318">
            <v>0</v>
          </cell>
          <cell r="G318">
            <v>0</v>
          </cell>
          <cell r="H318">
            <v>0</v>
          </cell>
          <cell r="I318">
            <v>1.62</v>
          </cell>
          <cell r="J318">
            <v>44.87</v>
          </cell>
          <cell r="K318">
            <v>46.489999999999995</v>
          </cell>
          <cell r="L318">
            <v>0</v>
          </cell>
          <cell r="M318">
            <v>0</v>
          </cell>
          <cell r="N318">
            <v>0</v>
          </cell>
          <cell r="O318">
            <v>0</v>
          </cell>
          <cell r="P318">
            <v>6</v>
          </cell>
        </row>
        <row r="319">
          <cell r="B319">
            <v>140</v>
          </cell>
          <cell r="C319">
            <v>18</v>
          </cell>
          <cell r="D319">
            <v>39.67</v>
          </cell>
          <cell r="E319" t="str">
            <v>N</v>
          </cell>
          <cell r="F319">
            <v>0</v>
          </cell>
          <cell r="G319">
            <v>0</v>
          </cell>
          <cell r="H319">
            <v>0</v>
          </cell>
          <cell r="I319">
            <v>1.82</v>
          </cell>
          <cell r="J319">
            <v>59.68</v>
          </cell>
          <cell r="K319">
            <v>61.5</v>
          </cell>
          <cell r="L319">
            <v>0</v>
          </cell>
          <cell r="M319">
            <v>0</v>
          </cell>
          <cell r="N319">
            <v>0</v>
          </cell>
          <cell r="O319">
            <v>0</v>
          </cell>
          <cell r="P319">
            <v>6</v>
          </cell>
        </row>
        <row r="320">
          <cell r="B320">
            <v>140</v>
          </cell>
          <cell r="C320">
            <v>20</v>
          </cell>
          <cell r="D320">
            <v>44.45</v>
          </cell>
          <cell r="E320" t="str">
            <v>N</v>
          </cell>
          <cell r="F320">
            <v>0</v>
          </cell>
          <cell r="G320">
            <v>0</v>
          </cell>
          <cell r="H320">
            <v>0</v>
          </cell>
          <cell r="I320">
            <v>2.0299999999999998</v>
          </cell>
          <cell r="J320">
            <v>78.959999999999994</v>
          </cell>
          <cell r="K320">
            <v>80.989999999999995</v>
          </cell>
          <cell r="L320">
            <v>0</v>
          </cell>
          <cell r="M320">
            <v>0</v>
          </cell>
          <cell r="N320">
            <v>0</v>
          </cell>
          <cell r="O320">
            <v>0</v>
          </cell>
          <cell r="P320">
            <v>7</v>
          </cell>
        </row>
        <row r="321">
          <cell r="B321">
            <v>140</v>
          </cell>
          <cell r="C321">
            <v>22</v>
          </cell>
          <cell r="D321">
            <v>47.63</v>
          </cell>
          <cell r="E321" t="str">
            <v>N</v>
          </cell>
          <cell r="F321">
            <v>0</v>
          </cell>
          <cell r="G321">
            <v>0</v>
          </cell>
          <cell r="H321">
            <v>0</v>
          </cell>
          <cell r="I321">
            <v>2.23</v>
          </cell>
          <cell r="J321">
            <v>108.77</v>
          </cell>
          <cell r="K321">
            <v>111</v>
          </cell>
          <cell r="L321">
            <v>0</v>
          </cell>
          <cell r="M321">
            <v>0</v>
          </cell>
          <cell r="N321">
            <v>0</v>
          </cell>
          <cell r="O321">
            <v>0</v>
          </cell>
          <cell r="P321">
            <v>8</v>
          </cell>
        </row>
        <row r="322">
          <cell r="B322">
            <v>140</v>
          </cell>
          <cell r="C322">
            <v>24</v>
          </cell>
          <cell r="D322">
            <v>52.37</v>
          </cell>
          <cell r="E322" t="str">
            <v>N</v>
          </cell>
          <cell r="F322">
            <v>0</v>
          </cell>
          <cell r="G322">
            <v>0</v>
          </cell>
          <cell r="H322">
            <v>0</v>
          </cell>
          <cell r="I322">
            <v>2.4300000000000002</v>
          </cell>
          <cell r="J322">
            <v>126.57</v>
          </cell>
          <cell r="K322">
            <v>129</v>
          </cell>
          <cell r="L322">
            <v>0</v>
          </cell>
          <cell r="M322">
            <v>0</v>
          </cell>
          <cell r="N322">
            <v>0</v>
          </cell>
          <cell r="O322">
            <v>0</v>
          </cell>
          <cell r="P322">
            <v>8</v>
          </cell>
        </row>
        <row r="323">
          <cell r="B323">
            <v>160</v>
          </cell>
          <cell r="C323">
            <v>0.5</v>
          </cell>
          <cell r="D323">
            <v>4.78</v>
          </cell>
          <cell r="E323">
            <v>1</v>
          </cell>
          <cell r="F323">
            <v>0</v>
          </cell>
          <cell r="G323">
            <v>0</v>
          </cell>
          <cell r="H323">
            <v>0</v>
          </cell>
          <cell r="I323">
            <v>7.0000000000000007E-2</v>
          </cell>
          <cell r="J323">
            <v>0.08</v>
          </cell>
          <cell r="K323">
            <v>0.15000000000000002</v>
          </cell>
          <cell r="L323">
            <v>0</v>
          </cell>
          <cell r="M323">
            <v>0</v>
          </cell>
          <cell r="N323">
            <v>0</v>
          </cell>
          <cell r="O323">
            <v>0</v>
          </cell>
          <cell r="P323">
            <v>2</v>
          </cell>
        </row>
        <row r="324">
          <cell r="B324">
            <v>160</v>
          </cell>
          <cell r="C324">
            <v>0.5</v>
          </cell>
          <cell r="D324">
            <v>4.78</v>
          </cell>
          <cell r="E324">
            <v>1</v>
          </cell>
          <cell r="F324">
            <v>0</v>
          </cell>
          <cell r="G324">
            <v>0</v>
          </cell>
          <cell r="H324">
            <v>0</v>
          </cell>
          <cell r="I324">
            <v>7.0000000000000007E-2</v>
          </cell>
          <cell r="J324">
            <v>0.08</v>
          </cell>
          <cell r="K324">
            <v>0.15000000000000002</v>
          </cell>
          <cell r="L324">
            <v>0</v>
          </cell>
          <cell r="M324">
            <v>0</v>
          </cell>
          <cell r="N324">
            <v>0</v>
          </cell>
          <cell r="O324">
            <v>0</v>
          </cell>
          <cell r="P324">
            <v>2</v>
          </cell>
        </row>
        <row r="325">
          <cell r="B325">
            <v>160</v>
          </cell>
          <cell r="C325">
            <v>0.5</v>
          </cell>
          <cell r="D325">
            <v>4.78</v>
          </cell>
          <cell r="E325">
            <v>1</v>
          </cell>
          <cell r="F325">
            <v>0</v>
          </cell>
          <cell r="G325">
            <v>0</v>
          </cell>
          <cell r="H325">
            <v>0</v>
          </cell>
          <cell r="I325">
            <v>7.0000000000000007E-2</v>
          </cell>
          <cell r="J325">
            <v>0.08</v>
          </cell>
          <cell r="K325">
            <v>0.15000000000000002</v>
          </cell>
          <cell r="L325">
            <v>0</v>
          </cell>
          <cell r="M325">
            <v>0</v>
          </cell>
          <cell r="N325">
            <v>0</v>
          </cell>
          <cell r="O325">
            <v>0</v>
          </cell>
          <cell r="P325">
            <v>2</v>
          </cell>
        </row>
        <row r="326">
          <cell r="B326">
            <v>160</v>
          </cell>
          <cell r="C326">
            <v>0.75</v>
          </cell>
          <cell r="D326">
            <v>5.56</v>
          </cell>
          <cell r="E326">
            <v>1</v>
          </cell>
          <cell r="F326">
            <v>0</v>
          </cell>
          <cell r="G326">
            <v>0</v>
          </cell>
          <cell r="H326">
            <v>0</v>
          </cell>
          <cell r="I326">
            <v>0.08</v>
          </cell>
          <cell r="J326">
            <v>7.0000000000000007E-2</v>
          </cell>
          <cell r="K326">
            <v>0.15000000000000002</v>
          </cell>
          <cell r="L326">
            <v>0</v>
          </cell>
          <cell r="M326">
            <v>0</v>
          </cell>
          <cell r="N326">
            <v>0</v>
          </cell>
          <cell r="O326">
            <v>0</v>
          </cell>
          <cell r="P326">
            <v>2</v>
          </cell>
        </row>
        <row r="327">
          <cell r="B327">
            <v>160</v>
          </cell>
          <cell r="C327">
            <v>0.75</v>
          </cell>
          <cell r="D327">
            <v>5.56</v>
          </cell>
          <cell r="E327">
            <v>1</v>
          </cell>
          <cell r="F327">
            <v>0</v>
          </cell>
          <cell r="G327">
            <v>0</v>
          </cell>
          <cell r="H327">
            <v>0</v>
          </cell>
          <cell r="I327">
            <v>0.08</v>
          </cell>
          <cell r="J327">
            <v>7.0000000000000007E-2</v>
          </cell>
          <cell r="K327">
            <v>0.15000000000000002</v>
          </cell>
          <cell r="L327">
            <v>0</v>
          </cell>
          <cell r="M327">
            <v>0</v>
          </cell>
          <cell r="N327">
            <v>0</v>
          </cell>
          <cell r="O327">
            <v>0</v>
          </cell>
          <cell r="P327">
            <v>2</v>
          </cell>
        </row>
        <row r="328">
          <cell r="B328">
            <v>160</v>
          </cell>
          <cell r="C328">
            <v>0.75</v>
          </cell>
          <cell r="D328">
            <v>5.56</v>
          </cell>
          <cell r="E328">
            <v>1</v>
          </cell>
          <cell r="F328">
            <v>0</v>
          </cell>
          <cell r="G328">
            <v>0</v>
          </cell>
          <cell r="H328">
            <v>0</v>
          </cell>
          <cell r="I328">
            <v>0.08</v>
          </cell>
          <cell r="J328">
            <v>7.0000000000000007E-2</v>
          </cell>
          <cell r="K328">
            <v>0.15000000000000002</v>
          </cell>
          <cell r="L328">
            <v>0</v>
          </cell>
          <cell r="M328">
            <v>0</v>
          </cell>
          <cell r="N328">
            <v>0</v>
          </cell>
          <cell r="O328">
            <v>0</v>
          </cell>
          <cell r="P328">
            <v>2</v>
          </cell>
        </row>
        <row r="329">
          <cell r="B329">
            <v>160</v>
          </cell>
          <cell r="C329">
            <v>1</v>
          </cell>
          <cell r="D329">
            <v>6.35</v>
          </cell>
          <cell r="E329">
            <v>1</v>
          </cell>
          <cell r="F329">
            <v>0</v>
          </cell>
          <cell r="G329">
            <v>0</v>
          </cell>
          <cell r="H329">
            <v>0</v>
          </cell>
          <cell r="I329">
            <v>0.1</v>
          </cell>
          <cell r="J329">
            <v>0.35</v>
          </cell>
          <cell r="K329">
            <v>0.44999999999999996</v>
          </cell>
          <cell r="L329">
            <v>0</v>
          </cell>
          <cell r="M329">
            <v>0</v>
          </cell>
          <cell r="N329">
            <v>0</v>
          </cell>
          <cell r="O329">
            <v>0</v>
          </cell>
          <cell r="P329">
            <v>2</v>
          </cell>
        </row>
        <row r="330">
          <cell r="B330">
            <v>160</v>
          </cell>
          <cell r="C330">
            <v>1</v>
          </cell>
          <cell r="D330">
            <v>6.35</v>
          </cell>
          <cell r="E330">
            <v>1</v>
          </cell>
          <cell r="F330">
            <v>0</v>
          </cell>
          <cell r="G330">
            <v>0</v>
          </cell>
          <cell r="H330">
            <v>0</v>
          </cell>
          <cell r="I330">
            <v>0.1</v>
          </cell>
          <cell r="J330">
            <v>0.35</v>
          </cell>
          <cell r="K330">
            <v>0.44999999999999996</v>
          </cell>
          <cell r="L330">
            <v>0</v>
          </cell>
          <cell r="M330">
            <v>0</v>
          </cell>
          <cell r="N330">
            <v>0</v>
          </cell>
          <cell r="O330">
            <v>0</v>
          </cell>
          <cell r="P330">
            <v>2</v>
          </cell>
        </row>
        <row r="331">
          <cell r="B331">
            <v>160</v>
          </cell>
          <cell r="C331">
            <v>1</v>
          </cell>
          <cell r="D331">
            <v>6.35</v>
          </cell>
          <cell r="E331">
            <v>1</v>
          </cell>
          <cell r="F331">
            <v>0</v>
          </cell>
          <cell r="G331">
            <v>0</v>
          </cell>
          <cell r="H331">
            <v>0</v>
          </cell>
          <cell r="I331">
            <v>0.1</v>
          </cell>
          <cell r="J331">
            <v>0.35</v>
          </cell>
          <cell r="K331">
            <v>0.44999999999999996</v>
          </cell>
          <cell r="L331">
            <v>0</v>
          </cell>
          <cell r="M331">
            <v>0</v>
          </cell>
          <cell r="N331">
            <v>0</v>
          </cell>
          <cell r="O331">
            <v>0</v>
          </cell>
          <cell r="P331">
            <v>2</v>
          </cell>
        </row>
        <row r="332">
          <cell r="B332">
            <v>160</v>
          </cell>
          <cell r="C332">
            <v>1.25</v>
          </cell>
          <cell r="D332">
            <v>6.35</v>
          </cell>
          <cell r="E332">
            <v>1</v>
          </cell>
          <cell r="F332">
            <v>0</v>
          </cell>
          <cell r="G332">
            <v>0</v>
          </cell>
          <cell r="H332">
            <v>0</v>
          </cell>
          <cell r="I332">
            <v>0.13</v>
          </cell>
          <cell r="J332">
            <v>0.32</v>
          </cell>
          <cell r="K332">
            <v>0.45</v>
          </cell>
          <cell r="L332">
            <v>0</v>
          </cell>
          <cell r="M332">
            <v>0</v>
          </cell>
          <cell r="N332">
            <v>0</v>
          </cell>
          <cell r="O332">
            <v>0</v>
          </cell>
          <cell r="P332">
            <v>2</v>
          </cell>
        </row>
        <row r="333">
          <cell r="B333">
            <v>160</v>
          </cell>
          <cell r="C333">
            <v>1.25</v>
          </cell>
          <cell r="D333">
            <v>6.35</v>
          </cell>
          <cell r="E333">
            <v>1</v>
          </cell>
          <cell r="F333">
            <v>0</v>
          </cell>
          <cell r="G333">
            <v>0</v>
          </cell>
          <cell r="H333">
            <v>0</v>
          </cell>
          <cell r="I333">
            <v>0.13</v>
          </cell>
          <cell r="J333">
            <v>0.32</v>
          </cell>
          <cell r="K333">
            <v>0.45</v>
          </cell>
          <cell r="L333">
            <v>0</v>
          </cell>
          <cell r="M333">
            <v>0</v>
          </cell>
          <cell r="N333">
            <v>0</v>
          </cell>
          <cell r="O333">
            <v>0</v>
          </cell>
          <cell r="P333">
            <v>2</v>
          </cell>
        </row>
        <row r="334">
          <cell r="B334">
            <v>160</v>
          </cell>
          <cell r="C334">
            <v>1.25</v>
          </cell>
          <cell r="D334">
            <v>6.35</v>
          </cell>
          <cell r="E334">
            <v>1</v>
          </cell>
          <cell r="F334">
            <v>0</v>
          </cell>
          <cell r="G334">
            <v>0</v>
          </cell>
          <cell r="H334">
            <v>0</v>
          </cell>
          <cell r="I334">
            <v>0.13</v>
          </cell>
          <cell r="J334">
            <v>0.32</v>
          </cell>
          <cell r="K334">
            <v>0.45</v>
          </cell>
          <cell r="L334">
            <v>0</v>
          </cell>
          <cell r="M334">
            <v>0</v>
          </cell>
          <cell r="N334">
            <v>0</v>
          </cell>
          <cell r="O334">
            <v>0</v>
          </cell>
          <cell r="P334">
            <v>2</v>
          </cell>
        </row>
        <row r="335">
          <cell r="B335">
            <v>160</v>
          </cell>
          <cell r="C335">
            <v>1.5</v>
          </cell>
          <cell r="D335">
            <v>7.14</v>
          </cell>
          <cell r="E335">
            <v>1</v>
          </cell>
          <cell r="F335">
            <v>0</v>
          </cell>
          <cell r="G335">
            <v>0</v>
          </cell>
          <cell r="H335">
            <v>0</v>
          </cell>
          <cell r="I335">
            <v>0.15</v>
          </cell>
          <cell r="J335">
            <v>0.45</v>
          </cell>
          <cell r="K335">
            <v>0.6</v>
          </cell>
          <cell r="L335">
            <v>0</v>
          </cell>
          <cell r="M335">
            <v>0</v>
          </cell>
          <cell r="N335">
            <v>0</v>
          </cell>
          <cell r="O335">
            <v>0</v>
          </cell>
          <cell r="P335">
            <v>2</v>
          </cell>
        </row>
        <row r="336">
          <cell r="B336">
            <v>160</v>
          </cell>
          <cell r="C336">
            <v>1.5</v>
          </cell>
          <cell r="D336">
            <v>7.14</v>
          </cell>
          <cell r="E336">
            <v>1</v>
          </cell>
          <cell r="F336">
            <v>0</v>
          </cell>
          <cell r="G336">
            <v>0</v>
          </cell>
          <cell r="H336">
            <v>0</v>
          </cell>
          <cell r="I336">
            <v>0.15</v>
          </cell>
          <cell r="J336">
            <v>0.45</v>
          </cell>
          <cell r="K336">
            <v>0.6</v>
          </cell>
          <cell r="L336">
            <v>0</v>
          </cell>
          <cell r="M336">
            <v>0</v>
          </cell>
          <cell r="N336">
            <v>0</v>
          </cell>
          <cell r="O336">
            <v>0</v>
          </cell>
          <cell r="P336">
            <v>2</v>
          </cell>
        </row>
        <row r="337">
          <cell r="B337">
            <v>160</v>
          </cell>
          <cell r="C337">
            <v>1.5</v>
          </cell>
          <cell r="D337">
            <v>7.14</v>
          </cell>
          <cell r="E337">
            <v>1</v>
          </cell>
          <cell r="F337">
            <v>0</v>
          </cell>
          <cell r="G337">
            <v>0</v>
          </cell>
          <cell r="H337">
            <v>0</v>
          </cell>
          <cell r="I337">
            <v>0.15</v>
          </cell>
          <cell r="J337">
            <v>0.45</v>
          </cell>
          <cell r="K337">
            <v>0.6</v>
          </cell>
          <cell r="L337">
            <v>0</v>
          </cell>
          <cell r="M337">
            <v>0</v>
          </cell>
          <cell r="N337">
            <v>0</v>
          </cell>
          <cell r="O337">
            <v>0</v>
          </cell>
          <cell r="P337">
            <v>2</v>
          </cell>
        </row>
        <row r="338">
          <cell r="B338">
            <v>160</v>
          </cell>
          <cell r="C338">
            <v>2</v>
          </cell>
          <cell r="D338">
            <v>8.74</v>
          </cell>
          <cell r="E338">
            <v>1</v>
          </cell>
          <cell r="F338">
            <v>0</v>
          </cell>
          <cell r="G338">
            <v>0</v>
          </cell>
          <cell r="H338">
            <v>0</v>
          </cell>
          <cell r="I338">
            <v>0.2</v>
          </cell>
          <cell r="J338">
            <v>0.7</v>
          </cell>
          <cell r="K338">
            <v>0.89999999999999991</v>
          </cell>
          <cell r="L338">
            <v>0</v>
          </cell>
          <cell r="M338">
            <v>0</v>
          </cell>
          <cell r="N338">
            <v>0</v>
          </cell>
          <cell r="O338">
            <v>0</v>
          </cell>
          <cell r="P338">
            <v>4</v>
          </cell>
        </row>
        <row r="339">
          <cell r="B339">
            <v>160</v>
          </cell>
          <cell r="C339">
            <v>2</v>
          </cell>
          <cell r="D339">
            <v>8.74</v>
          </cell>
          <cell r="E339">
            <v>1</v>
          </cell>
          <cell r="F339">
            <v>0</v>
          </cell>
          <cell r="G339">
            <v>0</v>
          </cell>
          <cell r="H339">
            <v>0</v>
          </cell>
          <cell r="I339">
            <v>0.2</v>
          </cell>
          <cell r="J339">
            <v>0.7</v>
          </cell>
          <cell r="K339">
            <v>0.89999999999999991</v>
          </cell>
          <cell r="L339">
            <v>0</v>
          </cell>
          <cell r="M339">
            <v>0</v>
          </cell>
          <cell r="N339">
            <v>0</v>
          </cell>
          <cell r="O339">
            <v>0</v>
          </cell>
          <cell r="P339">
            <v>4</v>
          </cell>
        </row>
        <row r="340">
          <cell r="B340">
            <v>160</v>
          </cell>
          <cell r="C340">
            <v>2</v>
          </cell>
          <cell r="D340">
            <v>8.74</v>
          </cell>
          <cell r="E340">
            <v>1</v>
          </cell>
          <cell r="F340">
            <v>0</v>
          </cell>
          <cell r="G340">
            <v>0</v>
          </cell>
          <cell r="H340">
            <v>0</v>
          </cell>
          <cell r="I340">
            <v>0.2</v>
          </cell>
          <cell r="J340">
            <v>0.7</v>
          </cell>
          <cell r="K340">
            <v>0.89999999999999991</v>
          </cell>
          <cell r="L340">
            <v>0</v>
          </cell>
          <cell r="M340">
            <v>0</v>
          </cell>
          <cell r="N340">
            <v>0</v>
          </cell>
          <cell r="O340">
            <v>0</v>
          </cell>
          <cell r="P340">
            <v>4</v>
          </cell>
        </row>
        <row r="341">
          <cell r="B341">
            <v>160</v>
          </cell>
          <cell r="C341">
            <v>2.5</v>
          </cell>
          <cell r="D341">
            <v>9.5299999999999994</v>
          </cell>
          <cell r="E341">
            <v>1</v>
          </cell>
          <cell r="F341">
            <v>0</v>
          </cell>
          <cell r="G341">
            <v>0</v>
          </cell>
          <cell r="H341">
            <v>0</v>
          </cell>
          <cell r="I341">
            <v>0.25</v>
          </cell>
          <cell r="J341">
            <v>0.8</v>
          </cell>
          <cell r="K341">
            <v>1.05</v>
          </cell>
          <cell r="L341">
            <v>0</v>
          </cell>
          <cell r="M341">
            <v>0</v>
          </cell>
          <cell r="N341">
            <v>0</v>
          </cell>
          <cell r="O341">
            <v>0</v>
          </cell>
          <cell r="P341">
            <v>4</v>
          </cell>
        </row>
        <row r="342">
          <cell r="B342">
            <v>160</v>
          </cell>
          <cell r="C342">
            <v>3</v>
          </cell>
          <cell r="D342">
            <v>11.13</v>
          </cell>
          <cell r="E342">
            <v>1.25</v>
          </cell>
          <cell r="F342">
            <v>0</v>
          </cell>
          <cell r="G342">
            <v>0</v>
          </cell>
          <cell r="H342">
            <v>0</v>
          </cell>
          <cell r="I342">
            <v>0.3</v>
          </cell>
          <cell r="J342">
            <v>1.5</v>
          </cell>
          <cell r="K342">
            <v>1.8</v>
          </cell>
          <cell r="L342">
            <v>0</v>
          </cell>
          <cell r="M342">
            <v>0</v>
          </cell>
          <cell r="N342">
            <v>0</v>
          </cell>
          <cell r="O342">
            <v>0</v>
          </cell>
          <cell r="P342">
            <v>4</v>
          </cell>
        </row>
        <row r="343">
          <cell r="B343">
            <v>160</v>
          </cell>
          <cell r="C343">
            <v>4</v>
          </cell>
          <cell r="D343">
            <v>13.49</v>
          </cell>
          <cell r="E343">
            <v>1.25</v>
          </cell>
          <cell r="F343">
            <v>0</v>
          </cell>
          <cell r="G343">
            <v>0</v>
          </cell>
          <cell r="H343">
            <v>0</v>
          </cell>
          <cell r="I343">
            <v>0.41</v>
          </cell>
          <cell r="J343">
            <v>2.59</v>
          </cell>
          <cell r="K343">
            <v>3</v>
          </cell>
          <cell r="L343">
            <v>0</v>
          </cell>
          <cell r="M343">
            <v>0</v>
          </cell>
          <cell r="N343">
            <v>0</v>
          </cell>
          <cell r="O343">
            <v>0</v>
          </cell>
          <cell r="P343">
            <v>4</v>
          </cell>
        </row>
        <row r="344">
          <cell r="B344">
            <v>160</v>
          </cell>
          <cell r="C344">
            <v>5</v>
          </cell>
          <cell r="D344">
            <v>15.88</v>
          </cell>
          <cell r="E344">
            <v>1.5</v>
          </cell>
          <cell r="F344">
            <v>0</v>
          </cell>
          <cell r="G344">
            <v>0</v>
          </cell>
          <cell r="H344">
            <v>0</v>
          </cell>
          <cell r="I344">
            <v>0.51</v>
          </cell>
          <cell r="J344">
            <v>4.29</v>
          </cell>
          <cell r="K344">
            <v>4.8</v>
          </cell>
          <cell r="L344">
            <v>0</v>
          </cell>
          <cell r="M344">
            <v>0</v>
          </cell>
          <cell r="N344">
            <v>0</v>
          </cell>
          <cell r="O344">
            <v>0</v>
          </cell>
          <cell r="P344">
            <v>4</v>
          </cell>
        </row>
        <row r="345">
          <cell r="B345">
            <v>160</v>
          </cell>
          <cell r="C345">
            <v>6</v>
          </cell>
          <cell r="D345">
            <v>18.260000000000002</v>
          </cell>
          <cell r="E345">
            <v>1.5</v>
          </cell>
          <cell r="F345">
            <v>0</v>
          </cell>
          <cell r="G345">
            <v>0</v>
          </cell>
          <cell r="H345">
            <v>0</v>
          </cell>
          <cell r="I345">
            <v>0.61</v>
          </cell>
          <cell r="J345">
            <v>7.04</v>
          </cell>
          <cell r="K345">
            <v>7.65</v>
          </cell>
          <cell r="L345">
            <v>0</v>
          </cell>
          <cell r="M345">
            <v>0</v>
          </cell>
          <cell r="N345">
            <v>0</v>
          </cell>
          <cell r="O345">
            <v>0</v>
          </cell>
          <cell r="P345">
            <v>4</v>
          </cell>
        </row>
        <row r="346">
          <cell r="B346">
            <v>160</v>
          </cell>
          <cell r="C346">
            <v>8</v>
          </cell>
          <cell r="D346">
            <v>23.01</v>
          </cell>
          <cell r="E346">
            <v>2</v>
          </cell>
          <cell r="F346">
            <v>0</v>
          </cell>
          <cell r="G346">
            <v>0</v>
          </cell>
          <cell r="H346">
            <v>0</v>
          </cell>
          <cell r="I346">
            <v>0.81</v>
          </cell>
          <cell r="J346">
            <v>11.19</v>
          </cell>
          <cell r="K346">
            <v>12</v>
          </cell>
          <cell r="L346">
            <v>0</v>
          </cell>
          <cell r="M346">
            <v>0</v>
          </cell>
          <cell r="N346">
            <v>0</v>
          </cell>
          <cell r="O346">
            <v>0</v>
          </cell>
          <cell r="P346">
            <v>4</v>
          </cell>
        </row>
        <row r="347">
          <cell r="B347">
            <v>160</v>
          </cell>
          <cell r="C347">
            <v>10</v>
          </cell>
          <cell r="D347">
            <v>28.58</v>
          </cell>
          <cell r="E347" t="str">
            <v>N</v>
          </cell>
          <cell r="F347">
            <v>0</v>
          </cell>
          <cell r="G347">
            <v>0</v>
          </cell>
          <cell r="H347">
            <v>0</v>
          </cell>
          <cell r="I347">
            <v>1.01</v>
          </cell>
          <cell r="J347">
            <v>21.48</v>
          </cell>
          <cell r="K347">
            <v>22.490000000000002</v>
          </cell>
          <cell r="L347">
            <v>0</v>
          </cell>
          <cell r="M347">
            <v>0</v>
          </cell>
          <cell r="N347">
            <v>0</v>
          </cell>
          <cell r="O347">
            <v>0</v>
          </cell>
          <cell r="P347">
            <v>4</v>
          </cell>
        </row>
        <row r="348">
          <cell r="B348">
            <v>160</v>
          </cell>
          <cell r="C348">
            <v>12</v>
          </cell>
          <cell r="D348">
            <v>33.32</v>
          </cell>
          <cell r="E348" t="str">
            <v>N</v>
          </cell>
          <cell r="F348">
            <v>0</v>
          </cell>
          <cell r="G348">
            <v>0</v>
          </cell>
          <cell r="H348">
            <v>0</v>
          </cell>
          <cell r="I348">
            <v>1.22</v>
          </cell>
          <cell r="J348">
            <v>31.78</v>
          </cell>
          <cell r="K348">
            <v>33</v>
          </cell>
          <cell r="L348">
            <v>0</v>
          </cell>
          <cell r="M348">
            <v>0</v>
          </cell>
          <cell r="N348">
            <v>0</v>
          </cell>
          <cell r="O348">
            <v>0</v>
          </cell>
          <cell r="P348">
            <v>6</v>
          </cell>
        </row>
        <row r="349">
          <cell r="B349">
            <v>160</v>
          </cell>
          <cell r="C349">
            <v>14</v>
          </cell>
          <cell r="D349">
            <v>35.71</v>
          </cell>
          <cell r="E349" t="str">
            <v>N</v>
          </cell>
          <cell r="F349">
            <v>0</v>
          </cell>
          <cell r="G349">
            <v>0</v>
          </cell>
          <cell r="H349">
            <v>0</v>
          </cell>
          <cell r="I349">
            <v>1.42</v>
          </cell>
          <cell r="J349">
            <v>39.07</v>
          </cell>
          <cell r="K349">
            <v>40.49</v>
          </cell>
          <cell r="L349">
            <v>0</v>
          </cell>
          <cell r="M349">
            <v>0</v>
          </cell>
          <cell r="N349">
            <v>0</v>
          </cell>
          <cell r="O349">
            <v>0</v>
          </cell>
          <cell r="P349">
            <v>6</v>
          </cell>
        </row>
        <row r="350">
          <cell r="B350">
            <v>160</v>
          </cell>
          <cell r="C350">
            <v>16</v>
          </cell>
          <cell r="D350">
            <v>40.49</v>
          </cell>
          <cell r="E350" t="str">
            <v>N</v>
          </cell>
          <cell r="F350">
            <v>0</v>
          </cell>
          <cell r="G350">
            <v>0</v>
          </cell>
          <cell r="H350">
            <v>0</v>
          </cell>
          <cell r="I350">
            <v>1.62</v>
          </cell>
          <cell r="J350">
            <v>53.88</v>
          </cell>
          <cell r="K350">
            <v>55.5</v>
          </cell>
          <cell r="L350">
            <v>0</v>
          </cell>
          <cell r="M350">
            <v>0</v>
          </cell>
          <cell r="N350">
            <v>0</v>
          </cell>
          <cell r="O350">
            <v>0</v>
          </cell>
          <cell r="P350">
            <v>6</v>
          </cell>
        </row>
        <row r="351">
          <cell r="B351">
            <v>160</v>
          </cell>
          <cell r="C351">
            <v>18</v>
          </cell>
          <cell r="D351">
            <v>45.24</v>
          </cell>
          <cell r="E351" t="str">
            <v>N</v>
          </cell>
          <cell r="F351">
            <v>0</v>
          </cell>
          <cell r="G351">
            <v>0</v>
          </cell>
          <cell r="H351">
            <v>0</v>
          </cell>
          <cell r="I351">
            <v>1.82</v>
          </cell>
          <cell r="J351">
            <v>71.680000000000007</v>
          </cell>
          <cell r="K351">
            <v>73.5</v>
          </cell>
          <cell r="L351">
            <v>0</v>
          </cell>
          <cell r="M351">
            <v>0</v>
          </cell>
          <cell r="N351">
            <v>0</v>
          </cell>
          <cell r="O351">
            <v>0</v>
          </cell>
          <cell r="P351">
            <v>6</v>
          </cell>
        </row>
        <row r="352">
          <cell r="B352">
            <v>160</v>
          </cell>
          <cell r="C352">
            <v>20</v>
          </cell>
          <cell r="D352">
            <v>50.01</v>
          </cell>
          <cell r="E352" t="str">
            <v>N</v>
          </cell>
          <cell r="F352">
            <v>0</v>
          </cell>
          <cell r="G352">
            <v>0</v>
          </cell>
          <cell r="H352">
            <v>0</v>
          </cell>
          <cell r="I352">
            <v>2.0299999999999998</v>
          </cell>
          <cell r="J352">
            <v>93.97</v>
          </cell>
          <cell r="K352">
            <v>96</v>
          </cell>
          <cell r="L352">
            <v>0</v>
          </cell>
          <cell r="M352">
            <v>0</v>
          </cell>
          <cell r="N352">
            <v>0</v>
          </cell>
          <cell r="O352">
            <v>0</v>
          </cell>
          <cell r="P352">
            <v>7</v>
          </cell>
        </row>
        <row r="353">
          <cell r="B353">
            <v>160</v>
          </cell>
          <cell r="C353">
            <v>22</v>
          </cell>
          <cell r="D353">
            <v>53.98</v>
          </cell>
          <cell r="E353" t="str">
            <v>N</v>
          </cell>
          <cell r="F353">
            <v>0</v>
          </cell>
          <cell r="G353">
            <v>0</v>
          </cell>
          <cell r="H353">
            <v>0</v>
          </cell>
          <cell r="I353">
            <v>2.23</v>
          </cell>
          <cell r="J353">
            <v>132.77000000000001</v>
          </cell>
          <cell r="K353">
            <v>135</v>
          </cell>
          <cell r="L353">
            <v>0</v>
          </cell>
          <cell r="M353">
            <v>0</v>
          </cell>
          <cell r="N353">
            <v>0</v>
          </cell>
          <cell r="O353">
            <v>0</v>
          </cell>
          <cell r="P353">
            <v>8</v>
          </cell>
        </row>
        <row r="354">
          <cell r="B354">
            <v>160</v>
          </cell>
          <cell r="C354">
            <v>24</v>
          </cell>
          <cell r="D354">
            <v>59.54</v>
          </cell>
          <cell r="E354" t="str">
            <v>N</v>
          </cell>
          <cell r="F354">
            <v>0</v>
          </cell>
          <cell r="G354">
            <v>0</v>
          </cell>
          <cell r="H354">
            <v>0</v>
          </cell>
          <cell r="I354">
            <v>2.4300000000000002</v>
          </cell>
          <cell r="J354">
            <v>162.56</v>
          </cell>
          <cell r="K354">
            <v>164.99</v>
          </cell>
          <cell r="L354">
            <v>0</v>
          </cell>
          <cell r="M354">
            <v>0</v>
          </cell>
          <cell r="N354">
            <v>0</v>
          </cell>
          <cell r="O354">
            <v>0</v>
          </cell>
          <cell r="P354">
            <v>8</v>
          </cell>
        </row>
        <row r="355">
          <cell r="B355" t="str">
            <v>STD</v>
          </cell>
          <cell r="C355">
            <v>0.125</v>
          </cell>
          <cell r="D355">
            <v>1.73</v>
          </cell>
          <cell r="E355">
            <v>1</v>
          </cell>
          <cell r="F355">
            <v>0</v>
          </cell>
          <cell r="G355">
            <v>0</v>
          </cell>
          <cell r="H355">
            <v>0</v>
          </cell>
          <cell r="I355">
            <v>7.0000000000000007E-2</v>
          </cell>
          <cell r="J355">
            <v>0</v>
          </cell>
          <cell r="K355">
            <v>7.0000000000000007E-2</v>
          </cell>
          <cell r="L355">
            <v>0</v>
          </cell>
          <cell r="M355">
            <v>0</v>
          </cell>
          <cell r="N355">
            <v>0</v>
          </cell>
          <cell r="O355">
            <v>0</v>
          </cell>
          <cell r="P355">
            <v>2</v>
          </cell>
        </row>
        <row r="356">
          <cell r="B356" t="str">
            <v>STD</v>
          </cell>
          <cell r="C356">
            <v>0.125</v>
          </cell>
          <cell r="D356">
            <v>1.73</v>
          </cell>
          <cell r="E356">
            <v>1</v>
          </cell>
          <cell r="F356">
            <v>0</v>
          </cell>
          <cell r="G356">
            <v>0</v>
          </cell>
          <cell r="H356">
            <v>0</v>
          </cell>
          <cell r="I356">
            <v>7.0000000000000007E-2</v>
          </cell>
          <cell r="J356">
            <v>0</v>
          </cell>
          <cell r="K356">
            <v>7.0000000000000007E-2</v>
          </cell>
          <cell r="L356">
            <v>0</v>
          </cell>
          <cell r="M356">
            <v>0</v>
          </cell>
          <cell r="N356">
            <v>0</v>
          </cell>
          <cell r="O356">
            <v>0</v>
          </cell>
          <cell r="P356">
            <v>2</v>
          </cell>
        </row>
        <row r="357">
          <cell r="B357" t="str">
            <v>STD</v>
          </cell>
          <cell r="C357">
            <v>0.125</v>
          </cell>
          <cell r="D357">
            <v>1.73</v>
          </cell>
          <cell r="E357">
            <v>1</v>
          </cell>
          <cell r="F357">
            <v>0</v>
          </cell>
          <cell r="G357">
            <v>0</v>
          </cell>
          <cell r="H357">
            <v>0</v>
          </cell>
          <cell r="I357">
            <v>7.0000000000000007E-2</v>
          </cell>
          <cell r="J357">
            <v>0</v>
          </cell>
          <cell r="K357">
            <v>7.0000000000000007E-2</v>
          </cell>
          <cell r="L357">
            <v>0</v>
          </cell>
          <cell r="M357">
            <v>0</v>
          </cell>
          <cell r="N357">
            <v>0</v>
          </cell>
          <cell r="O357">
            <v>0</v>
          </cell>
          <cell r="P357">
            <v>2</v>
          </cell>
        </row>
        <row r="358">
          <cell r="B358" t="str">
            <v>STD</v>
          </cell>
          <cell r="C358">
            <v>0.25</v>
          </cell>
          <cell r="D358">
            <v>2.2400000000000002</v>
          </cell>
          <cell r="E358">
            <v>1</v>
          </cell>
          <cell r="F358">
            <v>0</v>
          </cell>
          <cell r="G358">
            <v>0</v>
          </cell>
          <cell r="H358">
            <v>0</v>
          </cell>
          <cell r="I358">
            <v>7.0000000000000007E-2</v>
          </cell>
          <cell r="J358">
            <v>0</v>
          </cell>
          <cell r="K358">
            <v>7.0000000000000007E-2</v>
          </cell>
          <cell r="L358">
            <v>0</v>
          </cell>
          <cell r="M358">
            <v>0</v>
          </cell>
          <cell r="N358">
            <v>0</v>
          </cell>
          <cell r="O358">
            <v>0</v>
          </cell>
          <cell r="P358">
            <v>2</v>
          </cell>
        </row>
        <row r="359">
          <cell r="B359" t="str">
            <v>STD</v>
          </cell>
          <cell r="C359">
            <v>0.25</v>
          </cell>
          <cell r="D359">
            <v>2.2400000000000002</v>
          </cell>
          <cell r="E359">
            <v>1</v>
          </cell>
          <cell r="F359">
            <v>0</v>
          </cell>
          <cell r="G359">
            <v>0</v>
          </cell>
          <cell r="H359">
            <v>0</v>
          </cell>
          <cell r="I359">
            <v>7.0000000000000007E-2</v>
          </cell>
          <cell r="J359">
            <v>0</v>
          </cell>
          <cell r="K359">
            <v>7.0000000000000007E-2</v>
          </cell>
          <cell r="L359">
            <v>0</v>
          </cell>
          <cell r="M359">
            <v>0</v>
          </cell>
          <cell r="N359">
            <v>0</v>
          </cell>
          <cell r="O359">
            <v>0</v>
          </cell>
          <cell r="P359">
            <v>2</v>
          </cell>
        </row>
        <row r="360">
          <cell r="B360" t="str">
            <v>STD</v>
          </cell>
          <cell r="C360">
            <v>0.25</v>
          </cell>
          <cell r="D360">
            <v>2.2400000000000002</v>
          </cell>
          <cell r="E360">
            <v>1</v>
          </cell>
          <cell r="F360">
            <v>0</v>
          </cell>
          <cell r="G360">
            <v>0</v>
          </cell>
          <cell r="H360">
            <v>0</v>
          </cell>
          <cell r="I360">
            <v>7.0000000000000007E-2</v>
          </cell>
          <cell r="J360">
            <v>0</v>
          </cell>
          <cell r="K360">
            <v>7.0000000000000007E-2</v>
          </cell>
          <cell r="L360">
            <v>0</v>
          </cell>
          <cell r="M360">
            <v>0</v>
          </cell>
          <cell r="N360">
            <v>0</v>
          </cell>
          <cell r="O360">
            <v>0</v>
          </cell>
          <cell r="P360">
            <v>2</v>
          </cell>
        </row>
        <row r="361">
          <cell r="B361" t="str">
            <v>STD</v>
          </cell>
          <cell r="C361">
            <v>0.375</v>
          </cell>
          <cell r="D361">
            <v>2.31</v>
          </cell>
          <cell r="E361">
            <v>1</v>
          </cell>
          <cell r="F361">
            <v>0</v>
          </cell>
          <cell r="G361">
            <v>0</v>
          </cell>
          <cell r="H361">
            <v>0</v>
          </cell>
          <cell r="I361">
            <v>7.0000000000000007E-2</v>
          </cell>
          <cell r="J361">
            <v>0</v>
          </cell>
          <cell r="K361">
            <v>7.0000000000000007E-2</v>
          </cell>
          <cell r="L361">
            <v>0</v>
          </cell>
          <cell r="M361">
            <v>0</v>
          </cell>
          <cell r="N361">
            <v>0</v>
          </cell>
          <cell r="O361">
            <v>0</v>
          </cell>
          <cell r="P361">
            <v>2</v>
          </cell>
        </row>
        <row r="362">
          <cell r="B362" t="str">
            <v>STD</v>
          </cell>
          <cell r="C362">
            <v>0.375</v>
          </cell>
          <cell r="D362">
            <v>2.31</v>
          </cell>
          <cell r="E362">
            <v>1</v>
          </cell>
          <cell r="F362">
            <v>0</v>
          </cell>
          <cell r="G362">
            <v>0</v>
          </cell>
          <cell r="H362">
            <v>0</v>
          </cell>
          <cell r="I362">
            <v>7.0000000000000007E-2</v>
          </cell>
          <cell r="J362">
            <v>0</v>
          </cell>
          <cell r="K362">
            <v>7.0000000000000007E-2</v>
          </cell>
          <cell r="L362">
            <v>0</v>
          </cell>
          <cell r="M362">
            <v>0</v>
          </cell>
          <cell r="N362">
            <v>0</v>
          </cell>
          <cell r="O362">
            <v>0</v>
          </cell>
          <cell r="P362">
            <v>2</v>
          </cell>
        </row>
        <row r="363">
          <cell r="B363" t="str">
            <v>STD</v>
          </cell>
          <cell r="C363">
            <v>0.375</v>
          </cell>
          <cell r="D363">
            <v>2.31</v>
          </cell>
          <cell r="E363">
            <v>1</v>
          </cell>
          <cell r="F363">
            <v>0</v>
          </cell>
          <cell r="G363">
            <v>0</v>
          </cell>
          <cell r="H363">
            <v>0</v>
          </cell>
          <cell r="I363">
            <v>7.0000000000000007E-2</v>
          </cell>
          <cell r="J363">
            <v>0</v>
          </cell>
          <cell r="K363">
            <v>7.0000000000000007E-2</v>
          </cell>
          <cell r="L363">
            <v>0</v>
          </cell>
          <cell r="M363">
            <v>0</v>
          </cell>
          <cell r="N363">
            <v>0</v>
          </cell>
          <cell r="O363">
            <v>0</v>
          </cell>
          <cell r="P363">
            <v>2</v>
          </cell>
        </row>
        <row r="364">
          <cell r="B364" t="str">
            <v>STD</v>
          </cell>
          <cell r="C364">
            <v>0.5</v>
          </cell>
          <cell r="D364">
            <v>2.77</v>
          </cell>
          <cell r="E364">
            <v>1</v>
          </cell>
          <cell r="F364">
            <v>0</v>
          </cell>
          <cell r="G364">
            <v>0</v>
          </cell>
          <cell r="H364">
            <v>0</v>
          </cell>
          <cell r="I364">
            <v>7.0000000000000007E-2</v>
          </cell>
          <cell r="J364">
            <v>0</v>
          </cell>
          <cell r="K364">
            <v>7.0000000000000007E-2</v>
          </cell>
          <cell r="L364">
            <v>0</v>
          </cell>
          <cell r="M364">
            <v>0</v>
          </cell>
          <cell r="N364">
            <v>0</v>
          </cell>
          <cell r="O364">
            <v>0</v>
          </cell>
          <cell r="P364">
            <v>2</v>
          </cell>
        </row>
        <row r="365">
          <cell r="B365" t="str">
            <v>STD</v>
          </cell>
          <cell r="C365">
            <v>0.5</v>
          </cell>
          <cell r="D365">
            <v>2.77</v>
          </cell>
          <cell r="E365">
            <v>1</v>
          </cell>
          <cell r="F365">
            <v>0</v>
          </cell>
          <cell r="G365">
            <v>0</v>
          </cell>
          <cell r="H365">
            <v>0</v>
          </cell>
          <cell r="I365">
            <v>7.0000000000000007E-2</v>
          </cell>
          <cell r="J365">
            <v>0</v>
          </cell>
          <cell r="K365">
            <v>7.0000000000000007E-2</v>
          </cell>
          <cell r="L365">
            <v>0</v>
          </cell>
          <cell r="M365">
            <v>0</v>
          </cell>
          <cell r="N365">
            <v>0</v>
          </cell>
          <cell r="O365">
            <v>0</v>
          </cell>
          <cell r="P365">
            <v>2</v>
          </cell>
        </row>
        <row r="366">
          <cell r="B366" t="str">
            <v>STD</v>
          </cell>
          <cell r="C366">
            <v>0.5</v>
          </cell>
          <cell r="D366">
            <v>2.77</v>
          </cell>
          <cell r="E366">
            <v>1</v>
          </cell>
          <cell r="F366">
            <v>0</v>
          </cell>
          <cell r="G366">
            <v>0</v>
          </cell>
          <cell r="H366">
            <v>0</v>
          </cell>
          <cell r="I366">
            <v>7.0000000000000007E-2</v>
          </cell>
          <cell r="J366">
            <v>0</v>
          </cell>
          <cell r="K366">
            <v>7.0000000000000007E-2</v>
          </cell>
          <cell r="L366">
            <v>0</v>
          </cell>
          <cell r="M366">
            <v>0</v>
          </cell>
          <cell r="N366">
            <v>0</v>
          </cell>
          <cell r="O366">
            <v>0</v>
          </cell>
          <cell r="P366">
            <v>2</v>
          </cell>
        </row>
        <row r="367">
          <cell r="B367" t="str">
            <v>STD</v>
          </cell>
          <cell r="C367">
            <v>0.75</v>
          </cell>
          <cell r="D367">
            <v>2.87</v>
          </cell>
          <cell r="E367">
            <v>1</v>
          </cell>
          <cell r="F367">
            <v>0</v>
          </cell>
          <cell r="G367">
            <v>0</v>
          </cell>
          <cell r="H367">
            <v>0</v>
          </cell>
          <cell r="I367">
            <v>7.0000000000000007E-2</v>
          </cell>
          <cell r="J367">
            <v>0</v>
          </cell>
          <cell r="K367">
            <v>7.0000000000000007E-2</v>
          </cell>
          <cell r="L367">
            <v>0</v>
          </cell>
          <cell r="M367">
            <v>0</v>
          </cell>
          <cell r="N367">
            <v>0</v>
          </cell>
          <cell r="O367">
            <v>0</v>
          </cell>
          <cell r="P367">
            <v>2</v>
          </cell>
        </row>
        <row r="368">
          <cell r="B368" t="str">
            <v>STD</v>
          </cell>
          <cell r="C368">
            <v>0.75</v>
          </cell>
          <cell r="D368">
            <v>2.87</v>
          </cell>
          <cell r="E368">
            <v>1</v>
          </cell>
          <cell r="F368">
            <v>0</v>
          </cell>
          <cell r="G368">
            <v>0</v>
          </cell>
          <cell r="H368">
            <v>0</v>
          </cell>
          <cell r="I368">
            <v>7.0000000000000007E-2</v>
          </cell>
          <cell r="J368">
            <v>0</v>
          </cell>
          <cell r="K368">
            <v>7.0000000000000007E-2</v>
          </cell>
          <cell r="L368">
            <v>0</v>
          </cell>
          <cell r="M368">
            <v>0</v>
          </cell>
          <cell r="N368">
            <v>0</v>
          </cell>
          <cell r="O368">
            <v>0</v>
          </cell>
          <cell r="P368">
            <v>2</v>
          </cell>
        </row>
        <row r="369">
          <cell r="B369" t="str">
            <v>STD</v>
          </cell>
          <cell r="C369">
            <v>0.75</v>
          </cell>
          <cell r="D369">
            <v>2.87</v>
          </cell>
          <cell r="E369">
            <v>1</v>
          </cell>
          <cell r="F369">
            <v>0</v>
          </cell>
          <cell r="G369">
            <v>0</v>
          </cell>
          <cell r="H369">
            <v>0</v>
          </cell>
          <cell r="I369">
            <v>7.0000000000000007E-2</v>
          </cell>
          <cell r="J369">
            <v>0</v>
          </cell>
          <cell r="K369">
            <v>7.0000000000000007E-2</v>
          </cell>
          <cell r="L369">
            <v>0</v>
          </cell>
          <cell r="M369">
            <v>0</v>
          </cell>
          <cell r="N369">
            <v>0</v>
          </cell>
          <cell r="O369">
            <v>0</v>
          </cell>
          <cell r="P369">
            <v>2</v>
          </cell>
        </row>
        <row r="370">
          <cell r="B370" t="str">
            <v>STD</v>
          </cell>
          <cell r="C370">
            <v>1</v>
          </cell>
          <cell r="D370">
            <v>3.38</v>
          </cell>
          <cell r="E370">
            <v>1</v>
          </cell>
          <cell r="F370">
            <v>0</v>
          </cell>
          <cell r="G370">
            <v>0</v>
          </cell>
          <cell r="H370">
            <v>0</v>
          </cell>
          <cell r="I370">
            <v>0.12</v>
          </cell>
          <cell r="J370">
            <v>0</v>
          </cell>
          <cell r="K370">
            <v>0.12</v>
          </cell>
          <cell r="L370">
            <v>0</v>
          </cell>
          <cell r="M370">
            <v>0</v>
          </cell>
          <cell r="N370">
            <v>0</v>
          </cell>
          <cell r="O370">
            <v>0</v>
          </cell>
          <cell r="P370">
            <v>2</v>
          </cell>
        </row>
        <row r="371">
          <cell r="B371" t="str">
            <v>STD</v>
          </cell>
          <cell r="C371">
            <v>1</v>
          </cell>
          <cell r="D371">
            <v>3.38</v>
          </cell>
          <cell r="E371">
            <v>1</v>
          </cell>
          <cell r="F371">
            <v>0</v>
          </cell>
          <cell r="G371">
            <v>0</v>
          </cell>
          <cell r="H371">
            <v>0</v>
          </cell>
          <cell r="I371">
            <v>0.12</v>
          </cell>
          <cell r="J371">
            <v>0</v>
          </cell>
          <cell r="K371">
            <v>0.12</v>
          </cell>
          <cell r="L371">
            <v>0</v>
          </cell>
          <cell r="M371">
            <v>0</v>
          </cell>
          <cell r="N371">
            <v>0</v>
          </cell>
          <cell r="O371">
            <v>0</v>
          </cell>
          <cell r="P371">
            <v>2</v>
          </cell>
        </row>
        <row r="372">
          <cell r="B372" t="str">
            <v>STD</v>
          </cell>
          <cell r="C372">
            <v>1</v>
          </cell>
          <cell r="D372">
            <v>3.38</v>
          </cell>
          <cell r="E372">
            <v>1</v>
          </cell>
          <cell r="F372">
            <v>0</v>
          </cell>
          <cell r="G372">
            <v>0</v>
          </cell>
          <cell r="H372">
            <v>0</v>
          </cell>
          <cell r="I372">
            <v>0.12</v>
          </cell>
          <cell r="J372">
            <v>0</v>
          </cell>
          <cell r="K372">
            <v>0.12</v>
          </cell>
          <cell r="L372">
            <v>0</v>
          </cell>
          <cell r="M372">
            <v>0</v>
          </cell>
          <cell r="N372">
            <v>0</v>
          </cell>
          <cell r="O372">
            <v>0</v>
          </cell>
          <cell r="P372">
            <v>2</v>
          </cell>
        </row>
        <row r="373">
          <cell r="B373" t="str">
            <v>STD</v>
          </cell>
          <cell r="C373">
            <v>1.25</v>
          </cell>
          <cell r="D373">
            <v>3.56</v>
          </cell>
          <cell r="E373">
            <v>1</v>
          </cell>
          <cell r="F373">
            <v>0</v>
          </cell>
          <cell r="G373">
            <v>0</v>
          </cell>
          <cell r="H373">
            <v>0</v>
          </cell>
          <cell r="I373">
            <v>0.15</v>
          </cell>
          <cell r="J373">
            <v>0</v>
          </cell>
          <cell r="K373">
            <v>0.15</v>
          </cell>
          <cell r="L373">
            <v>0</v>
          </cell>
          <cell r="M373">
            <v>0</v>
          </cell>
          <cell r="N373">
            <v>0</v>
          </cell>
          <cell r="O373">
            <v>0</v>
          </cell>
          <cell r="P373">
            <v>2</v>
          </cell>
        </row>
        <row r="374">
          <cell r="B374" t="str">
            <v>STD</v>
          </cell>
          <cell r="C374">
            <v>1.25</v>
          </cell>
          <cell r="D374">
            <v>3.56</v>
          </cell>
          <cell r="E374">
            <v>1</v>
          </cell>
          <cell r="F374">
            <v>0</v>
          </cell>
          <cell r="G374">
            <v>0</v>
          </cell>
          <cell r="H374">
            <v>0</v>
          </cell>
          <cell r="I374">
            <v>0.15</v>
          </cell>
          <cell r="J374">
            <v>0</v>
          </cell>
          <cell r="K374">
            <v>0.15</v>
          </cell>
          <cell r="L374">
            <v>0</v>
          </cell>
          <cell r="M374">
            <v>0</v>
          </cell>
          <cell r="N374">
            <v>0</v>
          </cell>
          <cell r="O374">
            <v>0</v>
          </cell>
          <cell r="P374">
            <v>2</v>
          </cell>
        </row>
        <row r="375">
          <cell r="B375" t="str">
            <v>STD</v>
          </cell>
          <cell r="C375">
            <v>1.25</v>
          </cell>
          <cell r="D375">
            <v>3.56</v>
          </cell>
          <cell r="E375">
            <v>1</v>
          </cell>
          <cell r="F375">
            <v>0</v>
          </cell>
          <cell r="G375">
            <v>0</v>
          </cell>
          <cell r="H375">
            <v>0</v>
          </cell>
          <cell r="I375">
            <v>0.15</v>
          </cell>
          <cell r="J375">
            <v>0</v>
          </cell>
          <cell r="K375">
            <v>0.15</v>
          </cell>
          <cell r="L375">
            <v>0</v>
          </cell>
          <cell r="M375">
            <v>0</v>
          </cell>
          <cell r="N375">
            <v>0</v>
          </cell>
          <cell r="O375">
            <v>0</v>
          </cell>
          <cell r="P375">
            <v>2</v>
          </cell>
        </row>
        <row r="376">
          <cell r="B376" t="str">
            <v>STD</v>
          </cell>
          <cell r="C376">
            <v>1.5</v>
          </cell>
          <cell r="D376">
            <v>3.68</v>
          </cell>
          <cell r="E376">
            <v>1</v>
          </cell>
          <cell r="F376">
            <v>0</v>
          </cell>
          <cell r="G376">
            <v>0</v>
          </cell>
          <cell r="H376">
            <v>0</v>
          </cell>
          <cell r="I376">
            <v>0.15</v>
          </cell>
          <cell r="J376">
            <v>0</v>
          </cell>
          <cell r="K376">
            <v>0.15</v>
          </cell>
          <cell r="L376">
            <v>0</v>
          </cell>
          <cell r="M376">
            <v>0</v>
          </cell>
          <cell r="N376">
            <v>0</v>
          </cell>
          <cell r="O376">
            <v>0</v>
          </cell>
          <cell r="P376">
            <v>2</v>
          </cell>
        </row>
        <row r="377">
          <cell r="B377" t="str">
            <v>STD</v>
          </cell>
          <cell r="C377">
            <v>1.5</v>
          </cell>
          <cell r="D377">
            <v>3.68</v>
          </cell>
          <cell r="E377">
            <v>1</v>
          </cell>
          <cell r="F377">
            <v>0</v>
          </cell>
          <cell r="G377">
            <v>0</v>
          </cell>
          <cell r="H377">
            <v>0</v>
          </cell>
          <cell r="I377">
            <v>0.15</v>
          </cell>
          <cell r="J377">
            <v>0</v>
          </cell>
          <cell r="K377">
            <v>0.15</v>
          </cell>
          <cell r="L377">
            <v>0</v>
          </cell>
          <cell r="M377">
            <v>0</v>
          </cell>
          <cell r="N377">
            <v>0</v>
          </cell>
          <cell r="O377">
            <v>0</v>
          </cell>
          <cell r="P377">
            <v>2</v>
          </cell>
        </row>
        <row r="378">
          <cell r="B378" t="str">
            <v>STD</v>
          </cell>
          <cell r="C378">
            <v>1.5</v>
          </cell>
          <cell r="D378">
            <v>3.68</v>
          </cell>
          <cell r="E378">
            <v>1</v>
          </cell>
          <cell r="F378">
            <v>0</v>
          </cell>
          <cell r="G378">
            <v>0</v>
          </cell>
          <cell r="H378">
            <v>0</v>
          </cell>
          <cell r="I378">
            <v>0.15</v>
          </cell>
          <cell r="J378">
            <v>0</v>
          </cell>
          <cell r="K378">
            <v>0.15</v>
          </cell>
          <cell r="L378">
            <v>0</v>
          </cell>
          <cell r="M378">
            <v>0</v>
          </cell>
          <cell r="N378">
            <v>0</v>
          </cell>
          <cell r="O378">
            <v>0</v>
          </cell>
          <cell r="P378">
            <v>2</v>
          </cell>
        </row>
        <row r="379">
          <cell r="B379" t="str">
            <v>STD</v>
          </cell>
          <cell r="C379">
            <v>2</v>
          </cell>
          <cell r="D379">
            <v>3.91</v>
          </cell>
          <cell r="E379">
            <v>1</v>
          </cell>
          <cell r="F379">
            <v>0</v>
          </cell>
          <cell r="G379">
            <v>0</v>
          </cell>
          <cell r="H379">
            <v>0</v>
          </cell>
          <cell r="I379">
            <v>0.3</v>
          </cell>
          <cell r="J379">
            <v>0</v>
          </cell>
          <cell r="K379">
            <v>0.3</v>
          </cell>
          <cell r="L379">
            <v>0</v>
          </cell>
          <cell r="M379">
            <v>0</v>
          </cell>
          <cell r="N379">
            <v>0</v>
          </cell>
          <cell r="O379">
            <v>0</v>
          </cell>
          <cell r="P379">
            <v>2</v>
          </cell>
        </row>
        <row r="380">
          <cell r="B380" t="str">
            <v>STD</v>
          </cell>
          <cell r="C380">
            <v>2</v>
          </cell>
          <cell r="D380">
            <v>3.91</v>
          </cell>
          <cell r="E380">
            <v>1</v>
          </cell>
          <cell r="F380">
            <v>0</v>
          </cell>
          <cell r="G380">
            <v>0</v>
          </cell>
          <cell r="H380">
            <v>0</v>
          </cell>
          <cell r="I380">
            <v>0.3</v>
          </cell>
          <cell r="J380">
            <v>0</v>
          </cell>
          <cell r="K380">
            <v>0.3</v>
          </cell>
          <cell r="L380">
            <v>0</v>
          </cell>
          <cell r="M380">
            <v>0</v>
          </cell>
          <cell r="N380">
            <v>0</v>
          </cell>
          <cell r="O380">
            <v>0</v>
          </cell>
          <cell r="P380">
            <v>2</v>
          </cell>
        </row>
        <row r="381">
          <cell r="B381" t="str">
            <v>STD</v>
          </cell>
          <cell r="C381">
            <v>2</v>
          </cell>
          <cell r="D381">
            <v>3.91</v>
          </cell>
          <cell r="E381">
            <v>1</v>
          </cell>
          <cell r="F381">
            <v>0</v>
          </cell>
          <cell r="G381">
            <v>0</v>
          </cell>
          <cell r="H381">
            <v>0</v>
          </cell>
          <cell r="I381">
            <v>0.3</v>
          </cell>
          <cell r="J381">
            <v>0</v>
          </cell>
          <cell r="K381">
            <v>0.3</v>
          </cell>
          <cell r="L381">
            <v>0</v>
          </cell>
          <cell r="M381">
            <v>0</v>
          </cell>
          <cell r="N381">
            <v>0</v>
          </cell>
          <cell r="O381">
            <v>0</v>
          </cell>
          <cell r="P381">
            <v>2</v>
          </cell>
        </row>
        <row r="382">
          <cell r="B382" t="str">
            <v>STD</v>
          </cell>
          <cell r="C382">
            <v>2.5</v>
          </cell>
          <cell r="D382">
            <v>5.16</v>
          </cell>
          <cell r="E382">
            <v>1</v>
          </cell>
          <cell r="F382">
            <v>0</v>
          </cell>
          <cell r="G382">
            <v>0</v>
          </cell>
          <cell r="H382">
            <v>0</v>
          </cell>
          <cell r="I382">
            <v>0.25</v>
          </cell>
          <cell r="J382">
            <v>0.2</v>
          </cell>
          <cell r="K382">
            <v>0.45</v>
          </cell>
          <cell r="L382">
            <v>0</v>
          </cell>
          <cell r="M382">
            <v>0</v>
          </cell>
          <cell r="N382">
            <v>0</v>
          </cell>
          <cell r="O382">
            <v>0</v>
          </cell>
          <cell r="P382">
            <v>2</v>
          </cell>
        </row>
        <row r="383">
          <cell r="B383" t="str">
            <v>STD</v>
          </cell>
          <cell r="C383">
            <v>3</v>
          </cell>
          <cell r="D383">
            <v>5.49</v>
          </cell>
          <cell r="E383">
            <v>1</v>
          </cell>
          <cell r="F383">
            <v>0</v>
          </cell>
          <cell r="G383">
            <v>0</v>
          </cell>
          <cell r="H383">
            <v>0</v>
          </cell>
          <cell r="I383">
            <v>0.3</v>
          </cell>
          <cell r="J383">
            <v>0.3</v>
          </cell>
          <cell r="K383">
            <v>0.6</v>
          </cell>
          <cell r="L383">
            <v>0</v>
          </cell>
          <cell r="M383">
            <v>0</v>
          </cell>
          <cell r="N383">
            <v>0</v>
          </cell>
          <cell r="O383">
            <v>0</v>
          </cell>
          <cell r="P383">
            <v>2</v>
          </cell>
        </row>
        <row r="384">
          <cell r="B384" t="str">
            <v>STD</v>
          </cell>
          <cell r="C384">
            <v>3.5</v>
          </cell>
          <cell r="D384">
            <v>5.74</v>
          </cell>
          <cell r="E384">
            <v>1</v>
          </cell>
          <cell r="F384">
            <v>0</v>
          </cell>
          <cell r="G384">
            <v>0</v>
          </cell>
          <cell r="H384">
            <v>0</v>
          </cell>
          <cell r="I384">
            <v>0.35</v>
          </cell>
          <cell r="J384">
            <v>0.4</v>
          </cell>
          <cell r="K384">
            <v>0.75</v>
          </cell>
          <cell r="L384">
            <v>0</v>
          </cell>
          <cell r="M384">
            <v>0</v>
          </cell>
          <cell r="N384">
            <v>0</v>
          </cell>
          <cell r="O384">
            <v>0</v>
          </cell>
          <cell r="P384">
            <v>3</v>
          </cell>
        </row>
        <row r="385">
          <cell r="B385" t="str">
            <v>STD</v>
          </cell>
          <cell r="C385">
            <v>4</v>
          </cell>
          <cell r="D385">
            <v>6.02</v>
          </cell>
          <cell r="E385">
            <v>1</v>
          </cell>
          <cell r="F385">
            <v>0</v>
          </cell>
          <cell r="G385">
            <v>0</v>
          </cell>
          <cell r="H385">
            <v>0</v>
          </cell>
          <cell r="I385">
            <v>0.41</v>
          </cell>
          <cell r="J385">
            <v>0.49</v>
          </cell>
          <cell r="K385">
            <v>0.89999999999999991</v>
          </cell>
          <cell r="L385">
            <v>0</v>
          </cell>
          <cell r="M385">
            <v>0</v>
          </cell>
          <cell r="N385">
            <v>0</v>
          </cell>
          <cell r="O385">
            <v>0</v>
          </cell>
          <cell r="P385">
            <v>3</v>
          </cell>
        </row>
        <row r="386">
          <cell r="B386" t="str">
            <v>STD</v>
          </cell>
          <cell r="C386">
            <v>5</v>
          </cell>
          <cell r="D386">
            <v>6.55</v>
          </cell>
          <cell r="E386">
            <v>1</v>
          </cell>
          <cell r="F386">
            <v>0</v>
          </cell>
          <cell r="G386">
            <v>0</v>
          </cell>
          <cell r="H386">
            <v>0</v>
          </cell>
          <cell r="I386">
            <v>0.51</v>
          </cell>
          <cell r="J386">
            <v>0.54</v>
          </cell>
          <cell r="K386">
            <v>1.05</v>
          </cell>
          <cell r="L386">
            <v>0</v>
          </cell>
          <cell r="M386">
            <v>0</v>
          </cell>
          <cell r="N386">
            <v>0</v>
          </cell>
          <cell r="O386">
            <v>0</v>
          </cell>
          <cell r="P386">
            <v>4</v>
          </cell>
        </row>
        <row r="387">
          <cell r="B387" t="str">
            <v>STD</v>
          </cell>
          <cell r="C387">
            <v>6</v>
          </cell>
          <cell r="D387">
            <v>7.11</v>
          </cell>
          <cell r="E387">
            <v>1</v>
          </cell>
          <cell r="F387">
            <v>0</v>
          </cell>
          <cell r="G387">
            <v>0</v>
          </cell>
          <cell r="H387">
            <v>0</v>
          </cell>
          <cell r="I387">
            <v>0.61</v>
          </cell>
          <cell r="J387">
            <v>1.04</v>
          </cell>
          <cell r="K387">
            <v>1.65</v>
          </cell>
          <cell r="L387">
            <v>0</v>
          </cell>
          <cell r="M387">
            <v>0</v>
          </cell>
          <cell r="N387">
            <v>0</v>
          </cell>
          <cell r="O387">
            <v>0</v>
          </cell>
          <cell r="P387">
            <v>4</v>
          </cell>
        </row>
        <row r="388">
          <cell r="B388" t="str">
            <v>STD</v>
          </cell>
          <cell r="C388">
            <v>8</v>
          </cell>
          <cell r="D388">
            <v>8.18</v>
          </cell>
          <cell r="E388">
            <v>1</v>
          </cell>
          <cell r="F388">
            <v>0</v>
          </cell>
          <cell r="G388">
            <v>0</v>
          </cell>
          <cell r="H388">
            <v>0</v>
          </cell>
          <cell r="I388">
            <v>0.81</v>
          </cell>
          <cell r="J388">
            <v>1.73</v>
          </cell>
          <cell r="K388">
            <v>2.54</v>
          </cell>
          <cell r="L388">
            <v>0</v>
          </cell>
          <cell r="M388">
            <v>0</v>
          </cell>
          <cell r="N388">
            <v>0</v>
          </cell>
          <cell r="O388">
            <v>0</v>
          </cell>
          <cell r="P388">
            <v>4</v>
          </cell>
        </row>
        <row r="389">
          <cell r="B389" t="str">
            <v>STD</v>
          </cell>
          <cell r="C389">
            <v>10</v>
          </cell>
          <cell r="D389">
            <v>9.27</v>
          </cell>
          <cell r="E389">
            <v>1</v>
          </cell>
          <cell r="F389">
            <v>0</v>
          </cell>
          <cell r="G389">
            <v>0</v>
          </cell>
          <cell r="H389">
            <v>0</v>
          </cell>
          <cell r="I389">
            <v>1.01</v>
          </cell>
          <cell r="J389">
            <v>3.04</v>
          </cell>
          <cell r="K389">
            <v>4.05</v>
          </cell>
          <cell r="L389">
            <v>0</v>
          </cell>
          <cell r="M389">
            <v>0</v>
          </cell>
          <cell r="N389">
            <v>0</v>
          </cell>
          <cell r="O389">
            <v>0</v>
          </cell>
          <cell r="P389">
            <v>4</v>
          </cell>
        </row>
        <row r="390">
          <cell r="B390" t="str">
            <v>STD</v>
          </cell>
          <cell r="C390">
            <v>12</v>
          </cell>
          <cell r="D390">
            <v>9.5299999999999994</v>
          </cell>
          <cell r="E390">
            <v>1</v>
          </cell>
          <cell r="F390">
            <v>0</v>
          </cell>
          <cell r="G390">
            <v>0</v>
          </cell>
          <cell r="H390">
            <v>0</v>
          </cell>
          <cell r="I390">
            <v>1.22</v>
          </cell>
          <cell r="J390">
            <v>3.28</v>
          </cell>
          <cell r="K390">
            <v>4.5</v>
          </cell>
          <cell r="L390">
            <v>0</v>
          </cell>
          <cell r="M390">
            <v>0</v>
          </cell>
          <cell r="N390">
            <v>0</v>
          </cell>
          <cell r="O390">
            <v>0</v>
          </cell>
          <cell r="P390">
            <v>6</v>
          </cell>
        </row>
        <row r="391">
          <cell r="B391" t="str">
            <v>STD</v>
          </cell>
          <cell r="C391">
            <v>14</v>
          </cell>
          <cell r="D391">
            <v>9.5299999999999994</v>
          </cell>
          <cell r="E391">
            <v>1</v>
          </cell>
          <cell r="F391">
            <v>0</v>
          </cell>
          <cell r="G391">
            <v>0</v>
          </cell>
          <cell r="H391">
            <v>0</v>
          </cell>
          <cell r="I391">
            <v>1.42</v>
          </cell>
          <cell r="J391">
            <v>3.97</v>
          </cell>
          <cell r="K391">
            <v>5.3900000000000006</v>
          </cell>
          <cell r="L391">
            <v>0</v>
          </cell>
          <cell r="M391">
            <v>0</v>
          </cell>
          <cell r="N391">
            <v>0</v>
          </cell>
          <cell r="O391">
            <v>0</v>
          </cell>
          <cell r="P391">
            <v>6</v>
          </cell>
        </row>
        <row r="392">
          <cell r="B392" t="str">
            <v>STD</v>
          </cell>
          <cell r="C392">
            <v>16</v>
          </cell>
          <cell r="D392">
            <v>9.5299999999999994</v>
          </cell>
          <cell r="E392">
            <v>1</v>
          </cell>
          <cell r="F392">
            <v>0</v>
          </cell>
          <cell r="G392">
            <v>0</v>
          </cell>
          <cell r="H392">
            <v>0</v>
          </cell>
          <cell r="I392">
            <v>1.62</v>
          </cell>
          <cell r="J392">
            <v>4.68</v>
          </cell>
          <cell r="K392">
            <v>6.3</v>
          </cell>
          <cell r="L392">
            <v>0</v>
          </cell>
          <cell r="M392">
            <v>0</v>
          </cell>
          <cell r="N392">
            <v>0</v>
          </cell>
          <cell r="O392">
            <v>0</v>
          </cell>
          <cell r="P392">
            <v>6</v>
          </cell>
        </row>
        <row r="393">
          <cell r="B393" t="str">
            <v>STD</v>
          </cell>
          <cell r="C393">
            <v>18</v>
          </cell>
          <cell r="D393">
            <v>9.5299999999999994</v>
          </cell>
          <cell r="E393">
            <v>1</v>
          </cell>
          <cell r="F393">
            <v>0</v>
          </cell>
          <cell r="G393">
            <v>0</v>
          </cell>
          <cell r="H393">
            <v>0</v>
          </cell>
          <cell r="I393">
            <v>1.82</v>
          </cell>
          <cell r="J393">
            <v>5.38</v>
          </cell>
          <cell r="K393">
            <v>7.2</v>
          </cell>
          <cell r="L393">
            <v>0</v>
          </cell>
          <cell r="M393">
            <v>0</v>
          </cell>
          <cell r="N393">
            <v>0</v>
          </cell>
          <cell r="O393">
            <v>0</v>
          </cell>
          <cell r="P393">
            <v>6</v>
          </cell>
        </row>
        <row r="394">
          <cell r="B394" t="str">
            <v>STD</v>
          </cell>
          <cell r="C394">
            <v>20</v>
          </cell>
          <cell r="D394">
            <v>9.5299999999999994</v>
          </cell>
          <cell r="E394">
            <v>1</v>
          </cell>
          <cell r="F394">
            <v>0</v>
          </cell>
          <cell r="G394">
            <v>0</v>
          </cell>
          <cell r="H394">
            <v>0</v>
          </cell>
          <cell r="I394">
            <v>2.0299999999999998</v>
          </cell>
          <cell r="J394">
            <v>5.47</v>
          </cell>
          <cell r="K394">
            <v>7.5</v>
          </cell>
          <cell r="L394">
            <v>0</v>
          </cell>
          <cell r="M394">
            <v>0</v>
          </cell>
          <cell r="N394">
            <v>0</v>
          </cell>
          <cell r="O394">
            <v>0</v>
          </cell>
          <cell r="P394">
            <v>7</v>
          </cell>
        </row>
        <row r="395">
          <cell r="B395" t="str">
            <v>STD</v>
          </cell>
          <cell r="C395">
            <v>22</v>
          </cell>
          <cell r="D395">
            <v>9.5299999999999994</v>
          </cell>
          <cell r="E395">
            <v>1</v>
          </cell>
          <cell r="F395">
            <v>0</v>
          </cell>
          <cell r="G395">
            <v>0</v>
          </cell>
          <cell r="H395">
            <v>0</v>
          </cell>
          <cell r="I395">
            <v>2.23</v>
          </cell>
          <cell r="J395">
            <v>6.47</v>
          </cell>
          <cell r="K395">
            <v>8.6999999999999993</v>
          </cell>
          <cell r="L395">
            <v>0</v>
          </cell>
          <cell r="M395">
            <v>0</v>
          </cell>
          <cell r="N395">
            <v>0</v>
          </cell>
          <cell r="O395">
            <v>0</v>
          </cell>
          <cell r="P395">
            <v>8</v>
          </cell>
        </row>
        <row r="396">
          <cell r="B396" t="str">
            <v>STD</v>
          </cell>
          <cell r="C396">
            <v>24</v>
          </cell>
          <cell r="D396">
            <v>9.5299999999999994</v>
          </cell>
          <cell r="E396">
            <v>1</v>
          </cell>
          <cell r="F396">
            <v>0</v>
          </cell>
          <cell r="G396">
            <v>0</v>
          </cell>
          <cell r="H396">
            <v>0</v>
          </cell>
          <cell r="I396">
            <v>2.4300000000000002</v>
          </cell>
          <cell r="J396">
            <v>6.57</v>
          </cell>
          <cell r="K396">
            <v>9</v>
          </cell>
          <cell r="L396">
            <v>0</v>
          </cell>
          <cell r="M396">
            <v>0</v>
          </cell>
          <cell r="N396">
            <v>0</v>
          </cell>
          <cell r="O396">
            <v>0</v>
          </cell>
          <cell r="P396">
            <v>8</v>
          </cell>
        </row>
        <row r="397">
          <cell r="B397" t="str">
            <v>STD</v>
          </cell>
          <cell r="C397">
            <v>26</v>
          </cell>
          <cell r="D397">
            <v>9.5299999999999994</v>
          </cell>
          <cell r="E397">
            <v>1</v>
          </cell>
          <cell r="F397">
            <v>0</v>
          </cell>
          <cell r="G397">
            <v>0</v>
          </cell>
          <cell r="H397">
            <v>0</v>
          </cell>
          <cell r="I397">
            <v>2.64</v>
          </cell>
          <cell r="J397">
            <v>7.7</v>
          </cell>
          <cell r="K397">
            <v>10.34</v>
          </cell>
          <cell r="L397">
            <v>0</v>
          </cell>
          <cell r="M397">
            <v>0</v>
          </cell>
          <cell r="N397">
            <v>0</v>
          </cell>
          <cell r="O397">
            <v>0</v>
          </cell>
          <cell r="P397">
            <v>9</v>
          </cell>
        </row>
        <row r="398">
          <cell r="B398" t="str">
            <v>STD</v>
          </cell>
          <cell r="C398">
            <v>28</v>
          </cell>
          <cell r="D398">
            <v>9.5299999999999994</v>
          </cell>
          <cell r="E398">
            <v>1</v>
          </cell>
          <cell r="F398">
            <v>0</v>
          </cell>
          <cell r="G398">
            <v>0</v>
          </cell>
          <cell r="H398">
            <v>0</v>
          </cell>
          <cell r="I398">
            <v>2.84</v>
          </cell>
          <cell r="J398">
            <v>8.25</v>
          </cell>
          <cell r="K398">
            <v>11.09</v>
          </cell>
          <cell r="L398">
            <v>0</v>
          </cell>
          <cell r="M398">
            <v>0</v>
          </cell>
          <cell r="N398">
            <v>0</v>
          </cell>
          <cell r="O398">
            <v>0</v>
          </cell>
          <cell r="P398">
            <v>9</v>
          </cell>
        </row>
        <row r="399">
          <cell r="B399" t="str">
            <v>STD</v>
          </cell>
          <cell r="C399">
            <v>30</v>
          </cell>
          <cell r="D399">
            <v>9.5299999999999994</v>
          </cell>
          <cell r="E399">
            <v>1</v>
          </cell>
          <cell r="F399">
            <v>0</v>
          </cell>
          <cell r="G399">
            <v>0</v>
          </cell>
          <cell r="H399">
            <v>0</v>
          </cell>
          <cell r="I399">
            <v>3.04</v>
          </cell>
          <cell r="J399">
            <v>8.9600000000000009</v>
          </cell>
          <cell r="K399">
            <v>12</v>
          </cell>
          <cell r="L399">
            <v>0</v>
          </cell>
          <cell r="M399">
            <v>0</v>
          </cell>
          <cell r="N399">
            <v>0</v>
          </cell>
          <cell r="O399">
            <v>0</v>
          </cell>
          <cell r="P399">
            <v>10</v>
          </cell>
        </row>
        <row r="400">
          <cell r="B400" t="str">
            <v>STD</v>
          </cell>
          <cell r="C400">
            <v>32</v>
          </cell>
          <cell r="D400">
            <v>9.5299999999999994</v>
          </cell>
          <cell r="E400">
            <v>1</v>
          </cell>
          <cell r="F400">
            <v>0</v>
          </cell>
          <cell r="G400">
            <v>0</v>
          </cell>
          <cell r="H400">
            <v>0</v>
          </cell>
          <cell r="I400">
            <v>3.24</v>
          </cell>
          <cell r="J400">
            <v>9.51</v>
          </cell>
          <cell r="K400">
            <v>12.75</v>
          </cell>
          <cell r="L400">
            <v>0</v>
          </cell>
          <cell r="M400">
            <v>0</v>
          </cell>
          <cell r="N400">
            <v>0</v>
          </cell>
          <cell r="O400">
            <v>0</v>
          </cell>
          <cell r="P400">
            <v>11</v>
          </cell>
        </row>
        <row r="401">
          <cell r="B401" t="str">
            <v>STD</v>
          </cell>
          <cell r="C401">
            <v>34</v>
          </cell>
          <cell r="D401">
            <v>9.5299999999999994</v>
          </cell>
          <cell r="E401">
            <v>1</v>
          </cell>
          <cell r="F401">
            <v>0</v>
          </cell>
          <cell r="G401">
            <v>0</v>
          </cell>
          <cell r="H401">
            <v>0</v>
          </cell>
          <cell r="I401">
            <v>3.45</v>
          </cell>
          <cell r="J401">
            <v>10.050000000000001</v>
          </cell>
          <cell r="K401">
            <v>13.5</v>
          </cell>
          <cell r="L401">
            <v>0</v>
          </cell>
          <cell r="M401">
            <v>0</v>
          </cell>
          <cell r="N401">
            <v>0</v>
          </cell>
          <cell r="O401">
            <v>0</v>
          </cell>
          <cell r="P401">
            <v>12</v>
          </cell>
        </row>
        <row r="402">
          <cell r="B402" t="str">
            <v>STD</v>
          </cell>
          <cell r="C402">
            <v>36</v>
          </cell>
          <cell r="D402">
            <v>9.5299999999999994</v>
          </cell>
          <cell r="E402">
            <v>1</v>
          </cell>
          <cell r="F402">
            <v>0</v>
          </cell>
          <cell r="G402">
            <v>0</v>
          </cell>
          <cell r="H402">
            <v>0</v>
          </cell>
          <cell r="I402">
            <v>3.65</v>
          </cell>
          <cell r="J402">
            <v>10.6</v>
          </cell>
          <cell r="K402">
            <v>14.25</v>
          </cell>
          <cell r="L402">
            <v>0</v>
          </cell>
          <cell r="M402">
            <v>0</v>
          </cell>
          <cell r="N402">
            <v>0</v>
          </cell>
          <cell r="O402">
            <v>0</v>
          </cell>
          <cell r="P402">
            <v>12</v>
          </cell>
        </row>
        <row r="403">
          <cell r="B403" t="str">
            <v>STD</v>
          </cell>
          <cell r="C403">
            <v>38</v>
          </cell>
          <cell r="D403">
            <v>9.5299999999999994</v>
          </cell>
          <cell r="E403">
            <v>1</v>
          </cell>
          <cell r="F403">
            <v>0</v>
          </cell>
          <cell r="G403">
            <v>0</v>
          </cell>
          <cell r="H403">
            <v>0</v>
          </cell>
          <cell r="I403">
            <v>3.85</v>
          </cell>
          <cell r="J403">
            <v>11.23</v>
          </cell>
          <cell r="K403">
            <v>15.08</v>
          </cell>
          <cell r="L403">
            <v>0</v>
          </cell>
          <cell r="M403">
            <v>0</v>
          </cell>
          <cell r="N403">
            <v>0</v>
          </cell>
          <cell r="O403">
            <v>0</v>
          </cell>
          <cell r="P403">
            <v>13</v>
          </cell>
        </row>
        <row r="404">
          <cell r="B404" t="str">
            <v>STD</v>
          </cell>
          <cell r="C404">
            <v>40</v>
          </cell>
          <cell r="D404">
            <v>9.5299999999999994</v>
          </cell>
          <cell r="E404">
            <v>1</v>
          </cell>
          <cell r="F404">
            <v>0</v>
          </cell>
          <cell r="G404">
            <v>0</v>
          </cell>
          <cell r="H404">
            <v>0</v>
          </cell>
          <cell r="I404">
            <v>4.0599999999999996</v>
          </cell>
          <cell r="J404">
            <v>11.66</v>
          </cell>
          <cell r="K404">
            <v>15.719999999999999</v>
          </cell>
          <cell r="L404">
            <v>0</v>
          </cell>
          <cell r="M404">
            <v>0</v>
          </cell>
          <cell r="N404">
            <v>0</v>
          </cell>
          <cell r="O404">
            <v>0</v>
          </cell>
          <cell r="P404">
            <v>14</v>
          </cell>
        </row>
        <row r="405">
          <cell r="B405" t="str">
            <v>STD</v>
          </cell>
          <cell r="C405">
            <v>42</v>
          </cell>
          <cell r="D405">
            <v>9.5299999999999994</v>
          </cell>
          <cell r="E405">
            <v>1</v>
          </cell>
          <cell r="F405">
            <v>0</v>
          </cell>
          <cell r="G405">
            <v>0</v>
          </cell>
          <cell r="H405">
            <v>0</v>
          </cell>
          <cell r="I405">
            <v>4.26</v>
          </cell>
          <cell r="J405">
            <v>12.24</v>
          </cell>
          <cell r="K405">
            <v>16.5</v>
          </cell>
          <cell r="L405">
            <v>0</v>
          </cell>
          <cell r="M405">
            <v>0</v>
          </cell>
          <cell r="N405">
            <v>0</v>
          </cell>
          <cell r="O405">
            <v>0</v>
          </cell>
          <cell r="P405">
            <v>14</v>
          </cell>
        </row>
        <row r="406">
          <cell r="B406" t="str">
            <v>STD</v>
          </cell>
          <cell r="C406">
            <v>44</v>
          </cell>
          <cell r="D406">
            <v>9.5299999999999994</v>
          </cell>
          <cell r="E406">
            <v>1</v>
          </cell>
          <cell r="F406">
            <v>0</v>
          </cell>
          <cell r="G406">
            <v>0</v>
          </cell>
          <cell r="H406">
            <v>0</v>
          </cell>
          <cell r="I406">
            <v>4.47</v>
          </cell>
          <cell r="J406">
            <v>17.54</v>
          </cell>
          <cell r="K406">
            <v>22.009999999999998</v>
          </cell>
          <cell r="L406">
            <v>0</v>
          </cell>
          <cell r="M406">
            <v>0</v>
          </cell>
          <cell r="N406">
            <v>0</v>
          </cell>
          <cell r="O406">
            <v>0</v>
          </cell>
          <cell r="P406">
            <v>15</v>
          </cell>
        </row>
        <row r="407">
          <cell r="B407" t="str">
            <v>STD</v>
          </cell>
          <cell r="C407">
            <v>46</v>
          </cell>
          <cell r="D407">
            <v>9.5299999999999994</v>
          </cell>
          <cell r="E407">
            <v>1</v>
          </cell>
          <cell r="F407">
            <v>0</v>
          </cell>
          <cell r="G407">
            <v>0</v>
          </cell>
          <cell r="H407">
            <v>0</v>
          </cell>
          <cell r="I407">
            <v>4.67</v>
          </cell>
          <cell r="J407">
            <v>18.329999999999998</v>
          </cell>
          <cell r="K407">
            <v>23</v>
          </cell>
          <cell r="L407">
            <v>0</v>
          </cell>
          <cell r="M407">
            <v>0</v>
          </cell>
          <cell r="N407">
            <v>0</v>
          </cell>
          <cell r="O407">
            <v>0</v>
          </cell>
          <cell r="P407">
            <v>16</v>
          </cell>
        </row>
        <row r="408">
          <cell r="B408" t="str">
            <v>STD</v>
          </cell>
          <cell r="C408">
            <v>48</v>
          </cell>
          <cell r="D408">
            <v>9.5299999999999994</v>
          </cell>
          <cell r="E408">
            <v>1</v>
          </cell>
          <cell r="F408">
            <v>0</v>
          </cell>
          <cell r="G408">
            <v>0</v>
          </cell>
          <cell r="H408">
            <v>0</v>
          </cell>
          <cell r="I408">
            <v>4.87</v>
          </cell>
          <cell r="J408">
            <v>19.13</v>
          </cell>
          <cell r="K408">
            <v>24</v>
          </cell>
          <cell r="L408">
            <v>0</v>
          </cell>
          <cell r="M408">
            <v>0</v>
          </cell>
          <cell r="N408">
            <v>0</v>
          </cell>
          <cell r="O408">
            <v>0</v>
          </cell>
          <cell r="P408">
            <v>16</v>
          </cell>
        </row>
        <row r="409">
          <cell r="B409" t="str">
            <v xml:space="preserve">XS </v>
          </cell>
          <cell r="C409">
            <v>0.125</v>
          </cell>
          <cell r="D409">
            <v>2.41</v>
          </cell>
          <cell r="E409">
            <v>1</v>
          </cell>
          <cell r="F409">
            <v>0</v>
          </cell>
          <cell r="G409">
            <v>0</v>
          </cell>
          <cell r="H409">
            <v>0</v>
          </cell>
          <cell r="I409">
            <v>7.0000000000000007E-2</v>
          </cell>
          <cell r="J409">
            <v>0</v>
          </cell>
          <cell r="K409">
            <v>7.0000000000000007E-2</v>
          </cell>
          <cell r="L409">
            <v>0</v>
          </cell>
          <cell r="M409">
            <v>0</v>
          </cell>
          <cell r="N409">
            <v>0</v>
          </cell>
          <cell r="O409">
            <v>0</v>
          </cell>
          <cell r="P409">
            <v>2</v>
          </cell>
        </row>
        <row r="410">
          <cell r="B410" t="str">
            <v xml:space="preserve">XS </v>
          </cell>
          <cell r="C410">
            <v>0.125</v>
          </cell>
          <cell r="D410">
            <v>2.41</v>
          </cell>
          <cell r="E410">
            <v>1</v>
          </cell>
          <cell r="F410">
            <v>0</v>
          </cell>
          <cell r="G410">
            <v>0</v>
          </cell>
          <cell r="H410">
            <v>0</v>
          </cell>
          <cell r="I410">
            <v>7.0000000000000007E-2</v>
          </cell>
          <cell r="J410">
            <v>0</v>
          </cell>
          <cell r="K410">
            <v>7.0000000000000007E-2</v>
          </cell>
          <cell r="L410">
            <v>0</v>
          </cell>
          <cell r="M410">
            <v>0</v>
          </cell>
          <cell r="N410">
            <v>0</v>
          </cell>
          <cell r="O410">
            <v>0</v>
          </cell>
          <cell r="P410">
            <v>2</v>
          </cell>
        </row>
        <row r="411">
          <cell r="B411" t="str">
            <v xml:space="preserve">XS </v>
          </cell>
          <cell r="C411">
            <v>0.125</v>
          </cell>
          <cell r="D411">
            <v>2.41</v>
          </cell>
          <cell r="E411">
            <v>1</v>
          </cell>
          <cell r="F411">
            <v>0</v>
          </cell>
          <cell r="G411">
            <v>0</v>
          </cell>
          <cell r="H411">
            <v>0</v>
          </cell>
          <cell r="I411">
            <v>7.0000000000000007E-2</v>
          </cell>
          <cell r="J411">
            <v>0</v>
          </cell>
          <cell r="K411">
            <v>7.0000000000000007E-2</v>
          </cell>
          <cell r="L411">
            <v>0</v>
          </cell>
          <cell r="M411">
            <v>0</v>
          </cell>
          <cell r="N411">
            <v>0</v>
          </cell>
          <cell r="O411">
            <v>0</v>
          </cell>
          <cell r="P411">
            <v>2</v>
          </cell>
        </row>
        <row r="412">
          <cell r="B412" t="str">
            <v xml:space="preserve">XS </v>
          </cell>
          <cell r="C412">
            <v>0.25</v>
          </cell>
          <cell r="D412">
            <v>3.02</v>
          </cell>
          <cell r="E412">
            <v>1</v>
          </cell>
          <cell r="F412">
            <v>0</v>
          </cell>
          <cell r="G412">
            <v>0</v>
          </cell>
          <cell r="H412">
            <v>0</v>
          </cell>
          <cell r="I412">
            <v>7.0000000000000007E-2</v>
          </cell>
          <cell r="J412">
            <v>0</v>
          </cell>
          <cell r="K412">
            <v>7.0000000000000007E-2</v>
          </cell>
          <cell r="L412">
            <v>0</v>
          </cell>
          <cell r="M412">
            <v>0</v>
          </cell>
          <cell r="N412">
            <v>0</v>
          </cell>
          <cell r="O412">
            <v>0</v>
          </cell>
          <cell r="P412">
            <v>2</v>
          </cell>
        </row>
        <row r="413">
          <cell r="B413" t="str">
            <v xml:space="preserve">XS </v>
          </cell>
          <cell r="C413">
            <v>0.25</v>
          </cell>
          <cell r="D413">
            <v>3.02</v>
          </cell>
          <cell r="E413">
            <v>1</v>
          </cell>
          <cell r="F413">
            <v>0</v>
          </cell>
          <cell r="G413">
            <v>0</v>
          </cell>
          <cell r="H413">
            <v>0</v>
          </cell>
          <cell r="I413">
            <v>7.0000000000000007E-2</v>
          </cell>
          <cell r="J413">
            <v>0</v>
          </cell>
          <cell r="K413">
            <v>7.0000000000000007E-2</v>
          </cell>
          <cell r="L413">
            <v>0</v>
          </cell>
          <cell r="M413">
            <v>0</v>
          </cell>
          <cell r="N413">
            <v>0</v>
          </cell>
          <cell r="O413">
            <v>0</v>
          </cell>
          <cell r="P413">
            <v>2</v>
          </cell>
        </row>
        <row r="414">
          <cell r="B414" t="str">
            <v xml:space="preserve">XS </v>
          </cell>
          <cell r="C414">
            <v>0.25</v>
          </cell>
          <cell r="D414">
            <v>3.02</v>
          </cell>
          <cell r="E414">
            <v>1</v>
          </cell>
          <cell r="F414">
            <v>0</v>
          </cell>
          <cell r="G414">
            <v>0</v>
          </cell>
          <cell r="H414">
            <v>0</v>
          </cell>
          <cell r="I414">
            <v>7.0000000000000007E-2</v>
          </cell>
          <cell r="J414">
            <v>0</v>
          </cell>
          <cell r="K414">
            <v>7.0000000000000007E-2</v>
          </cell>
          <cell r="L414">
            <v>0</v>
          </cell>
          <cell r="M414">
            <v>0</v>
          </cell>
          <cell r="N414">
            <v>0</v>
          </cell>
          <cell r="O414">
            <v>0</v>
          </cell>
          <cell r="P414">
            <v>2</v>
          </cell>
        </row>
        <row r="415">
          <cell r="B415" t="str">
            <v xml:space="preserve">XS </v>
          </cell>
          <cell r="C415">
            <v>0.375</v>
          </cell>
          <cell r="D415">
            <v>3.2</v>
          </cell>
          <cell r="E415">
            <v>1</v>
          </cell>
          <cell r="F415">
            <v>0</v>
          </cell>
          <cell r="G415">
            <v>0</v>
          </cell>
          <cell r="H415">
            <v>0</v>
          </cell>
          <cell r="I415">
            <v>7.0000000000000007E-2</v>
          </cell>
          <cell r="J415">
            <v>0</v>
          </cell>
          <cell r="K415">
            <v>7.0000000000000007E-2</v>
          </cell>
          <cell r="L415">
            <v>0</v>
          </cell>
          <cell r="M415">
            <v>0</v>
          </cell>
          <cell r="N415">
            <v>0</v>
          </cell>
          <cell r="O415">
            <v>0</v>
          </cell>
          <cell r="P415">
            <v>2</v>
          </cell>
        </row>
        <row r="416">
          <cell r="B416" t="str">
            <v xml:space="preserve">XS </v>
          </cell>
          <cell r="C416">
            <v>0.375</v>
          </cell>
          <cell r="D416">
            <v>3.2</v>
          </cell>
          <cell r="E416">
            <v>1</v>
          </cell>
          <cell r="F416">
            <v>0</v>
          </cell>
          <cell r="G416">
            <v>0</v>
          </cell>
          <cell r="H416">
            <v>0</v>
          </cell>
          <cell r="I416">
            <v>7.0000000000000007E-2</v>
          </cell>
          <cell r="J416">
            <v>0</v>
          </cell>
          <cell r="K416">
            <v>7.0000000000000007E-2</v>
          </cell>
          <cell r="L416">
            <v>0</v>
          </cell>
          <cell r="M416">
            <v>0</v>
          </cell>
          <cell r="N416">
            <v>0</v>
          </cell>
          <cell r="O416">
            <v>0</v>
          </cell>
          <cell r="P416">
            <v>2</v>
          </cell>
        </row>
        <row r="417">
          <cell r="B417" t="str">
            <v xml:space="preserve">XS </v>
          </cell>
          <cell r="C417">
            <v>0.375</v>
          </cell>
          <cell r="D417">
            <v>3.2</v>
          </cell>
          <cell r="E417">
            <v>1</v>
          </cell>
          <cell r="F417">
            <v>0</v>
          </cell>
          <cell r="G417">
            <v>0</v>
          </cell>
          <cell r="H417">
            <v>0</v>
          </cell>
          <cell r="I417">
            <v>7.0000000000000007E-2</v>
          </cell>
          <cell r="J417">
            <v>0</v>
          </cell>
          <cell r="K417">
            <v>7.0000000000000007E-2</v>
          </cell>
          <cell r="L417">
            <v>0</v>
          </cell>
          <cell r="M417">
            <v>0</v>
          </cell>
          <cell r="N417">
            <v>0</v>
          </cell>
          <cell r="O417">
            <v>0</v>
          </cell>
          <cell r="P417">
            <v>2</v>
          </cell>
        </row>
        <row r="418">
          <cell r="B418" t="str">
            <v xml:space="preserve">XS </v>
          </cell>
          <cell r="C418">
            <v>0.5</v>
          </cell>
          <cell r="D418">
            <v>3.73</v>
          </cell>
          <cell r="E418">
            <v>1</v>
          </cell>
          <cell r="F418">
            <v>0</v>
          </cell>
          <cell r="G418">
            <v>0</v>
          </cell>
          <cell r="H418">
            <v>0</v>
          </cell>
          <cell r="I418">
            <v>7.0000000000000007E-2</v>
          </cell>
          <cell r="J418">
            <v>0</v>
          </cell>
          <cell r="K418">
            <v>7.0000000000000007E-2</v>
          </cell>
          <cell r="L418">
            <v>0</v>
          </cell>
          <cell r="M418">
            <v>0</v>
          </cell>
          <cell r="N418">
            <v>0</v>
          </cell>
          <cell r="O418">
            <v>0</v>
          </cell>
          <cell r="P418">
            <v>2</v>
          </cell>
        </row>
        <row r="419">
          <cell r="B419" t="str">
            <v xml:space="preserve">XS </v>
          </cell>
          <cell r="C419">
            <v>0.5</v>
          </cell>
          <cell r="D419">
            <v>3.73</v>
          </cell>
          <cell r="E419">
            <v>1</v>
          </cell>
          <cell r="F419">
            <v>0</v>
          </cell>
          <cell r="G419">
            <v>0</v>
          </cell>
          <cell r="H419">
            <v>0</v>
          </cell>
          <cell r="I419">
            <v>7.0000000000000007E-2</v>
          </cell>
          <cell r="J419">
            <v>0</v>
          </cell>
          <cell r="K419">
            <v>7.0000000000000007E-2</v>
          </cell>
          <cell r="L419">
            <v>0</v>
          </cell>
          <cell r="M419">
            <v>0</v>
          </cell>
          <cell r="N419">
            <v>0</v>
          </cell>
          <cell r="O419">
            <v>0</v>
          </cell>
          <cell r="P419">
            <v>2</v>
          </cell>
        </row>
        <row r="420">
          <cell r="B420" t="str">
            <v xml:space="preserve">XS </v>
          </cell>
          <cell r="C420">
            <v>0.5</v>
          </cell>
          <cell r="D420">
            <v>3.73</v>
          </cell>
          <cell r="E420">
            <v>1</v>
          </cell>
          <cell r="F420">
            <v>0</v>
          </cell>
          <cell r="G420">
            <v>0</v>
          </cell>
          <cell r="H420">
            <v>0</v>
          </cell>
          <cell r="I420">
            <v>7.0000000000000007E-2</v>
          </cell>
          <cell r="J420">
            <v>0</v>
          </cell>
          <cell r="K420">
            <v>7.0000000000000007E-2</v>
          </cell>
          <cell r="L420">
            <v>0</v>
          </cell>
          <cell r="M420">
            <v>0</v>
          </cell>
          <cell r="N420">
            <v>0</v>
          </cell>
          <cell r="O420">
            <v>0</v>
          </cell>
          <cell r="P420">
            <v>2</v>
          </cell>
        </row>
        <row r="421">
          <cell r="B421" t="str">
            <v xml:space="preserve">XS </v>
          </cell>
          <cell r="C421">
            <v>0.75</v>
          </cell>
          <cell r="D421">
            <v>3.91</v>
          </cell>
          <cell r="E421">
            <v>1</v>
          </cell>
          <cell r="F421">
            <v>0</v>
          </cell>
          <cell r="G421">
            <v>0</v>
          </cell>
          <cell r="H421">
            <v>0</v>
          </cell>
          <cell r="I421">
            <v>7.0000000000000007E-2</v>
          </cell>
          <cell r="J421">
            <v>0</v>
          </cell>
          <cell r="K421">
            <v>7.0000000000000007E-2</v>
          </cell>
          <cell r="L421">
            <v>0</v>
          </cell>
          <cell r="M421">
            <v>0</v>
          </cell>
          <cell r="N421">
            <v>0</v>
          </cell>
          <cell r="O421">
            <v>0</v>
          </cell>
          <cell r="P421">
            <v>2</v>
          </cell>
        </row>
        <row r="422">
          <cell r="B422" t="str">
            <v xml:space="preserve">XS </v>
          </cell>
          <cell r="C422">
            <v>0.75</v>
          </cell>
          <cell r="D422">
            <v>3.91</v>
          </cell>
          <cell r="E422">
            <v>1</v>
          </cell>
          <cell r="F422">
            <v>0</v>
          </cell>
          <cell r="G422">
            <v>0</v>
          </cell>
          <cell r="H422">
            <v>0</v>
          </cell>
          <cell r="I422">
            <v>7.0000000000000007E-2</v>
          </cell>
          <cell r="J422">
            <v>0</v>
          </cell>
          <cell r="K422">
            <v>7.0000000000000007E-2</v>
          </cell>
          <cell r="L422">
            <v>0</v>
          </cell>
          <cell r="M422">
            <v>0</v>
          </cell>
          <cell r="N422">
            <v>0</v>
          </cell>
          <cell r="O422">
            <v>0</v>
          </cell>
          <cell r="P422">
            <v>2</v>
          </cell>
        </row>
        <row r="423">
          <cell r="B423" t="str">
            <v xml:space="preserve">XS </v>
          </cell>
          <cell r="C423">
            <v>0.75</v>
          </cell>
          <cell r="D423">
            <v>3.91</v>
          </cell>
          <cell r="E423">
            <v>1</v>
          </cell>
          <cell r="F423">
            <v>0</v>
          </cell>
          <cell r="G423">
            <v>0</v>
          </cell>
          <cell r="H423">
            <v>0</v>
          </cell>
          <cell r="I423">
            <v>7.0000000000000007E-2</v>
          </cell>
          <cell r="J423">
            <v>0</v>
          </cell>
          <cell r="K423">
            <v>7.0000000000000007E-2</v>
          </cell>
          <cell r="L423">
            <v>0</v>
          </cell>
          <cell r="M423">
            <v>0</v>
          </cell>
          <cell r="N423">
            <v>0</v>
          </cell>
          <cell r="O423">
            <v>0</v>
          </cell>
          <cell r="P423">
            <v>2</v>
          </cell>
        </row>
        <row r="424">
          <cell r="B424" t="str">
            <v xml:space="preserve">XS </v>
          </cell>
          <cell r="C424">
            <v>1</v>
          </cell>
          <cell r="D424">
            <v>4.55</v>
          </cell>
          <cell r="E424">
            <v>1</v>
          </cell>
          <cell r="F424">
            <v>0</v>
          </cell>
          <cell r="G424">
            <v>0</v>
          </cell>
          <cell r="H424">
            <v>0</v>
          </cell>
          <cell r="I424">
            <v>0.15</v>
          </cell>
          <cell r="J424">
            <v>0</v>
          </cell>
          <cell r="K424">
            <v>0.15</v>
          </cell>
          <cell r="L424">
            <v>0</v>
          </cell>
          <cell r="M424">
            <v>0</v>
          </cell>
          <cell r="N424">
            <v>0</v>
          </cell>
          <cell r="O424">
            <v>0</v>
          </cell>
          <cell r="P424">
            <v>2</v>
          </cell>
        </row>
        <row r="425">
          <cell r="B425" t="str">
            <v xml:space="preserve">XS </v>
          </cell>
          <cell r="C425">
            <v>1</v>
          </cell>
          <cell r="D425">
            <v>4.55</v>
          </cell>
          <cell r="E425">
            <v>1</v>
          </cell>
          <cell r="F425">
            <v>0</v>
          </cell>
          <cell r="G425">
            <v>0</v>
          </cell>
          <cell r="H425">
            <v>0</v>
          </cell>
          <cell r="I425">
            <v>0.15</v>
          </cell>
          <cell r="J425">
            <v>0</v>
          </cell>
          <cell r="K425">
            <v>0.15</v>
          </cell>
          <cell r="L425">
            <v>0</v>
          </cell>
          <cell r="M425">
            <v>0</v>
          </cell>
          <cell r="N425">
            <v>0</v>
          </cell>
          <cell r="O425">
            <v>0</v>
          </cell>
          <cell r="P425">
            <v>2</v>
          </cell>
        </row>
        <row r="426">
          <cell r="B426" t="str">
            <v xml:space="preserve">XS </v>
          </cell>
          <cell r="C426">
            <v>1</v>
          </cell>
          <cell r="D426">
            <v>4.55</v>
          </cell>
          <cell r="E426">
            <v>1</v>
          </cell>
          <cell r="F426">
            <v>0</v>
          </cell>
          <cell r="G426">
            <v>0</v>
          </cell>
          <cell r="H426">
            <v>0</v>
          </cell>
          <cell r="I426">
            <v>0.15</v>
          </cell>
          <cell r="J426">
            <v>0</v>
          </cell>
          <cell r="K426">
            <v>0.15</v>
          </cell>
          <cell r="L426">
            <v>0</v>
          </cell>
          <cell r="M426">
            <v>0</v>
          </cell>
          <cell r="N426">
            <v>0</v>
          </cell>
          <cell r="O426">
            <v>0</v>
          </cell>
          <cell r="P426">
            <v>2</v>
          </cell>
        </row>
        <row r="427">
          <cell r="B427" t="str">
            <v xml:space="preserve">XS </v>
          </cell>
          <cell r="C427">
            <v>1.25</v>
          </cell>
          <cell r="D427">
            <v>4.8499999999999996</v>
          </cell>
          <cell r="E427">
            <v>1</v>
          </cell>
          <cell r="F427">
            <v>0</v>
          </cell>
          <cell r="G427">
            <v>0</v>
          </cell>
          <cell r="H427">
            <v>0</v>
          </cell>
          <cell r="I427">
            <v>0.13</v>
          </cell>
          <cell r="J427">
            <v>0.17</v>
          </cell>
          <cell r="K427">
            <v>0.30000000000000004</v>
          </cell>
          <cell r="L427">
            <v>0</v>
          </cell>
          <cell r="M427">
            <v>0</v>
          </cell>
          <cell r="N427">
            <v>0</v>
          </cell>
          <cell r="O427">
            <v>0</v>
          </cell>
          <cell r="P427">
            <v>2</v>
          </cell>
        </row>
        <row r="428">
          <cell r="B428" t="str">
            <v xml:space="preserve">XS </v>
          </cell>
          <cell r="C428">
            <v>1.25</v>
          </cell>
          <cell r="D428">
            <v>4.8499999999999996</v>
          </cell>
          <cell r="E428">
            <v>1</v>
          </cell>
          <cell r="F428">
            <v>0</v>
          </cell>
          <cell r="G428">
            <v>0</v>
          </cell>
          <cell r="H428">
            <v>0</v>
          </cell>
          <cell r="I428">
            <v>0.13</v>
          </cell>
          <cell r="J428">
            <v>0.17</v>
          </cell>
          <cell r="K428">
            <v>0.30000000000000004</v>
          </cell>
          <cell r="L428">
            <v>0</v>
          </cell>
          <cell r="M428">
            <v>0</v>
          </cell>
          <cell r="N428">
            <v>0</v>
          </cell>
          <cell r="O428">
            <v>0</v>
          </cell>
          <cell r="P428">
            <v>2</v>
          </cell>
        </row>
        <row r="429">
          <cell r="B429" t="str">
            <v xml:space="preserve">XS </v>
          </cell>
          <cell r="C429">
            <v>1.25</v>
          </cell>
          <cell r="D429">
            <v>4.8499999999999996</v>
          </cell>
          <cell r="E429">
            <v>1</v>
          </cell>
          <cell r="F429">
            <v>0</v>
          </cell>
          <cell r="G429">
            <v>0</v>
          </cell>
          <cell r="H429">
            <v>0</v>
          </cell>
          <cell r="I429">
            <v>0.13</v>
          </cell>
          <cell r="J429">
            <v>0.17</v>
          </cell>
          <cell r="K429">
            <v>0.30000000000000004</v>
          </cell>
          <cell r="L429">
            <v>0</v>
          </cell>
          <cell r="M429">
            <v>0</v>
          </cell>
          <cell r="N429">
            <v>0</v>
          </cell>
          <cell r="O429">
            <v>0</v>
          </cell>
          <cell r="P429">
            <v>2</v>
          </cell>
        </row>
        <row r="430">
          <cell r="B430" t="str">
            <v xml:space="preserve">XS </v>
          </cell>
          <cell r="C430">
            <v>1.5</v>
          </cell>
          <cell r="D430">
            <v>5.08</v>
          </cell>
          <cell r="E430">
            <v>1</v>
          </cell>
          <cell r="F430">
            <v>0</v>
          </cell>
          <cell r="G430">
            <v>0</v>
          </cell>
          <cell r="H430">
            <v>0</v>
          </cell>
          <cell r="I430">
            <v>0.15</v>
          </cell>
          <cell r="J430">
            <v>0.15</v>
          </cell>
          <cell r="K430">
            <v>0.3</v>
          </cell>
          <cell r="L430">
            <v>0</v>
          </cell>
          <cell r="M430">
            <v>0</v>
          </cell>
          <cell r="N430">
            <v>0</v>
          </cell>
          <cell r="O430">
            <v>0</v>
          </cell>
          <cell r="P430">
            <v>2</v>
          </cell>
        </row>
        <row r="431">
          <cell r="B431" t="str">
            <v xml:space="preserve">XS </v>
          </cell>
          <cell r="C431">
            <v>1.5</v>
          </cell>
          <cell r="D431">
            <v>5.08</v>
          </cell>
          <cell r="E431">
            <v>1</v>
          </cell>
          <cell r="F431">
            <v>0</v>
          </cell>
          <cell r="G431">
            <v>0</v>
          </cell>
          <cell r="H431">
            <v>0</v>
          </cell>
          <cell r="I431">
            <v>0.15</v>
          </cell>
          <cell r="J431">
            <v>0.15</v>
          </cell>
          <cell r="K431">
            <v>0.3</v>
          </cell>
          <cell r="L431">
            <v>0</v>
          </cell>
          <cell r="M431">
            <v>0</v>
          </cell>
          <cell r="N431">
            <v>0</v>
          </cell>
          <cell r="O431">
            <v>0</v>
          </cell>
          <cell r="P431">
            <v>2</v>
          </cell>
        </row>
        <row r="432">
          <cell r="B432" t="str">
            <v xml:space="preserve">XS </v>
          </cell>
          <cell r="C432">
            <v>1.5</v>
          </cell>
          <cell r="D432">
            <v>5.08</v>
          </cell>
          <cell r="E432">
            <v>1</v>
          </cell>
          <cell r="F432">
            <v>0</v>
          </cell>
          <cell r="G432">
            <v>0</v>
          </cell>
          <cell r="H432">
            <v>0</v>
          </cell>
          <cell r="I432">
            <v>0.15</v>
          </cell>
          <cell r="J432">
            <v>0.15</v>
          </cell>
          <cell r="K432">
            <v>0.3</v>
          </cell>
          <cell r="L432">
            <v>0</v>
          </cell>
          <cell r="M432">
            <v>0</v>
          </cell>
          <cell r="N432">
            <v>0</v>
          </cell>
          <cell r="O432">
            <v>0</v>
          </cell>
          <cell r="P432">
            <v>2</v>
          </cell>
        </row>
        <row r="433">
          <cell r="B433" t="str">
            <v xml:space="preserve">XS </v>
          </cell>
          <cell r="C433">
            <v>2</v>
          </cell>
          <cell r="D433">
            <v>5.54</v>
          </cell>
          <cell r="E433">
            <v>1</v>
          </cell>
          <cell r="F433">
            <v>0</v>
          </cell>
          <cell r="G433">
            <v>0</v>
          </cell>
          <cell r="H433">
            <v>0</v>
          </cell>
          <cell r="I433">
            <v>0.2</v>
          </cell>
          <cell r="J433">
            <v>0.25</v>
          </cell>
          <cell r="K433">
            <v>0.45</v>
          </cell>
          <cell r="L433">
            <v>0</v>
          </cell>
          <cell r="M433">
            <v>0</v>
          </cell>
          <cell r="N433">
            <v>0</v>
          </cell>
          <cell r="O433">
            <v>0</v>
          </cell>
          <cell r="P433">
            <v>2</v>
          </cell>
        </row>
        <row r="434">
          <cell r="B434" t="str">
            <v xml:space="preserve">XS </v>
          </cell>
          <cell r="C434">
            <v>2</v>
          </cell>
          <cell r="D434">
            <v>5.54</v>
          </cell>
          <cell r="E434">
            <v>1</v>
          </cell>
          <cell r="F434">
            <v>0</v>
          </cell>
          <cell r="G434">
            <v>0</v>
          </cell>
          <cell r="H434">
            <v>0</v>
          </cell>
          <cell r="I434">
            <v>0.2</v>
          </cell>
          <cell r="J434">
            <v>0.25</v>
          </cell>
          <cell r="K434">
            <v>0.45</v>
          </cell>
          <cell r="L434">
            <v>0</v>
          </cell>
          <cell r="M434">
            <v>0</v>
          </cell>
          <cell r="N434">
            <v>0</v>
          </cell>
          <cell r="O434">
            <v>0</v>
          </cell>
          <cell r="P434">
            <v>2</v>
          </cell>
        </row>
        <row r="435">
          <cell r="B435" t="str">
            <v xml:space="preserve">XS </v>
          </cell>
          <cell r="C435">
            <v>2</v>
          </cell>
          <cell r="D435">
            <v>5.54</v>
          </cell>
          <cell r="E435">
            <v>1</v>
          </cell>
          <cell r="F435">
            <v>0</v>
          </cell>
          <cell r="G435">
            <v>0</v>
          </cell>
          <cell r="H435">
            <v>0</v>
          </cell>
          <cell r="I435">
            <v>0.2</v>
          </cell>
          <cell r="J435">
            <v>0.25</v>
          </cell>
          <cell r="K435">
            <v>0.45</v>
          </cell>
          <cell r="L435">
            <v>0</v>
          </cell>
          <cell r="M435">
            <v>0</v>
          </cell>
          <cell r="N435">
            <v>0</v>
          </cell>
          <cell r="O435">
            <v>0</v>
          </cell>
          <cell r="P435">
            <v>2</v>
          </cell>
        </row>
        <row r="436">
          <cell r="B436" t="str">
            <v xml:space="preserve">XS </v>
          </cell>
          <cell r="C436">
            <v>2.5</v>
          </cell>
          <cell r="D436">
            <v>7.01</v>
          </cell>
          <cell r="E436">
            <v>1</v>
          </cell>
          <cell r="F436">
            <v>0</v>
          </cell>
          <cell r="G436">
            <v>0</v>
          </cell>
          <cell r="H436">
            <v>0</v>
          </cell>
          <cell r="I436">
            <v>0.25</v>
          </cell>
          <cell r="J436">
            <v>0.5</v>
          </cell>
          <cell r="K436">
            <v>0.75</v>
          </cell>
          <cell r="L436">
            <v>0</v>
          </cell>
          <cell r="M436">
            <v>0</v>
          </cell>
          <cell r="N436">
            <v>0</v>
          </cell>
          <cell r="O436">
            <v>0</v>
          </cell>
          <cell r="P436">
            <v>2</v>
          </cell>
        </row>
        <row r="437">
          <cell r="B437" t="str">
            <v xml:space="preserve">XS </v>
          </cell>
          <cell r="C437">
            <v>3</v>
          </cell>
          <cell r="D437">
            <v>7.62</v>
          </cell>
          <cell r="E437">
            <v>1</v>
          </cell>
          <cell r="F437">
            <v>0</v>
          </cell>
          <cell r="G437">
            <v>0</v>
          </cell>
          <cell r="H437">
            <v>0</v>
          </cell>
          <cell r="I437">
            <v>0.3</v>
          </cell>
          <cell r="J437">
            <v>0.6</v>
          </cell>
          <cell r="K437">
            <v>0.89999999999999991</v>
          </cell>
          <cell r="L437">
            <v>0</v>
          </cell>
          <cell r="M437">
            <v>0</v>
          </cell>
          <cell r="N437">
            <v>0</v>
          </cell>
          <cell r="O437">
            <v>0</v>
          </cell>
          <cell r="P437">
            <v>2</v>
          </cell>
        </row>
        <row r="438">
          <cell r="B438" t="str">
            <v xml:space="preserve">XS </v>
          </cell>
          <cell r="C438">
            <v>3.5</v>
          </cell>
          <cell r="D438">
            <v>8.08</v>
          </cell>
          <cell r="E438">
            <v>1</v>
          </cell>
          <cell r="F438">
            <v>0</v>
          </cell>
          <cell r="G438">
            <v>0</v>
          </cell>
          <cell r="H438">
            <v>0</v>
          </cell>
          <cell r="I438">
            <v>0.35</v>
          </cell>
          <cell r="J438">
            <v>0.85</v>
          </cell>
          <cell r="K438">
            <v>1.2</v>
          </cell>
          <cell r="L438">
            <v>0</v>
          </cell>
          <cell r="M438">
            <v>0</v>
          </cell>
          <cell r="N438">
            <v>0</v>
          </cell>
          <cell r="O438">
            <v>0</v>
          </cell>
          <cell r="P438">
            <v>3</v>
          </cell>
        </row>
        <row r="439">
          <cell r="B439" t="str">
            <v xml:space="preserve">XS </v>
          </cell>
          <cell r="C439">
            <v>4</v>
          </cell>
          <cell r="D439">
            <v>8.56</v>
          </cell>
          <cell r="E439">
            <v>1</v>
          </cell>
          <cell r="F439">
            <v>0</v>
          </cell>
          <cell r="G439">
            <v>0</v>
          </cell>
          <cell r="H439">
            <v>0</v>
          </cell>
          <cell r="I439">
            <v>0.41</v>
          </cell>
          <cell r="J439">
            <v>0.93</v>
          </cell>
          <cell r="K439">
            <v>1.34</v>
          </cell>
          <cell r="L439">
            <v>0</v>
          </cell>
          <cell r="M439">
            <v>0</v>
          </cell>
          <cell r="N439">
            <v>0</v>
          </cell>
          <cell r="O439">
            <v>0</v>
          </cell>
          <cell r="P439">
            <v>3</v>
          </cell>
        </row>
        <row r="440">
          <cell r="B440" t="str">
            <v xml:space="preserve">XS </v>
          </cell>
          <cell r="C440">
            <v>5</v>
          </cell>
          <cell r="D440">
            <v>9.5299999999999994</v>
          </cell>
          <cell r="E440">
            <v>1</v>
          </cell>
          <cell r="F440">
            <v>0</v>
          </cell>
          <cell r="G440">
            <v>0</v>
          </cell>
          <cell r="H440">
            <v>0</v>
          </cell>
          <cell r="I440">
            <v>0.51</v>
          </cell>
          <cell r="J440">
            <v>1.59</v>
          </cell>
          <cell r="K440">
            <v>2.1</v>
          </cell>
          <cell r="L440">
            <v>0</v>
          </cell>
          <cell r="M440">
            <v>0</v>
          </cell>
          <cell r="N440">
            <v>0</v>
          </cell>
          <cell r="O440">
            <v>0</v>
          </cell>
          <cell r="P440">
            <v>4</v>
          </cell>
        </row>
        <row r="441">
          <cell r="B441" t="str">
            <v xml:space="preserve">XS </v>
          </cell>
          <cell r="C441">
            <v>6</v>
          </cell>
          <cell r="D441">
            <v>10.97</v>
          </cell>
          <cell r="E441">
            <v>1.25</v>
          </cell>
          <cell r="F441">
            <v>0</v>
          </cell>
          <cell r="G441">
            <v>0</v>
          </cell>
          <cell r="H441">
            <v>0</v>
          </cell>
          <cell r="I441">
            <v>0.61</v>
          </cell>
          <cell r="J441">
            <v>2.69</v>
          </cell>
          <cell r="K441">
            <v>3.3</v>
          </cell>
          <cell r="L441">
            <v>0</v>
          </cell>
          <cell r="M441">
            <v>0</v>
          </cell>
          <cell r="N441">
            <v>0</v>
          </cell>
          <cell r="O441">
            <v>0</v>
          </cell>
          <cell r="P441">
            <v>4</v>
          </cell>
        </row>
        <row r="442">
          <cell r="B442" t="str">
            <v xml:space="preserve">XS </v>
          </cell>
          <cell r="C442">
            <v>8</v>
          </cell>
          <cell r="D442">
            <v>12.7</v>
          </cell>
          <cell r="E442">
            <v>1.25</v>
          </cell>
          <cell r="F442">
            <v>0</v>
          </cell>
          <cell r="G442">
            <v>0</v>
          </cell>
          <cell r="H442">
            <v>0</v>
          </cell>
          <cell r="I442">
            <v>0.81</v>
          </cell>
          <cell r="J442">
            <v>4.58</v>
          </cell>
          <cell r="K442">
            <v>5.3900000000000006</v>
          </cell>
          <cell r="L442">
            <v>0</v>
          </cell>
          <cell r="M442">
            <v>0</v>
          </cell>
          <cell r="N442">
            <v>0</v>
          </cell>
          <cell r="O442">
            <v>0</v>
          </cell>
          <cell r="P442">
            <v>4</v>
          </cell>
        </row>
        <row r="443">
          <cell r="B443" t="str">
            <v xml:space="preserve">XS </v>
          </cell>
          <cell r="C443">
            <v>10</v>
          </cell>
          <cell r="D443">
            <v>12.7</v>
          </cell>
          <cell r="E443">
            <v>1.25</v>
          </cell>
          <cell r="F443">
            <v>0</v>
          </cell>
          <cell r="G443">
            <v>0</v>
          </cell>
          <cell r="H443">
            <v>0</v>
          </cell>
          <cell r="I443">
            <v>1.01</v>
          </cell>
          <cell r="J443">
            <v>5.74</v>
          </cell>
          <cell r="K443">
            <v>6.75</v>
          </cell>
          <cell r="L443">
            <v>0</v>
          </cell>
          <cell r="M443">
            <v>0</v>
          </cell>
          <cell r="N443">
            <v>0</v>
          </cell>
          <cell r="O443">
            <v>0</v>
          </cell>
          <cell r="P443">
            <v>4</v>
          </cell>
        </row>
        <row r="444">
          <cell r="B444" t="str">
            <v xml:space="preserve">XS </v>
          </cell>
          <cell r="C444">
            <v>12</v>
          </cell>
          <cell r="D444">
            <v>12.7</v>
          </cell>
          <cell r="E444">
            <v>1.25</v>
          </cell>
          <cell r="F444">
            <v>0</v>
          </cell>
          <cell r="G444">
            <v>0</v>
          </cell>
          <cell r="H444">
            <v>0</v>
          </cell>
          <cell r="I444">
            <v>1.22</v>
          </cell>
          <cell r="J444">
            <v>6.73</v>
          </cell>
          <cell r="K444">
            <v>7.95</v>
          </cell>
          <cell r="L444">
            <v>0</v>
          </cell>
          <cell r="M444">
            <v>0</v>
          </cell>
          <cell r="N444">
            <v>0</v>
          </cell>
          <cell r="O444">
            <v>0</v>
          </cell>
          <cell r="P444">
            <v>6</v>
          </cell>
        </row>
        <row r="445">
          <cell r="B445" t="str">
            <v xml:space="preserve">XS </v>
          </cell>
          <cell r="C445">
            <v>14</v>
          </cell>
          <cell r="D445">
            <v>12.7</v>
          </cell>
          <cell r="E445">
            <v>1.25</v>
          </cell>
          <cell r="F445">
            <v>0</v>
          </cell>
          <cell r="G445">
            <v>0</v>
          </cell>
          <cell r="H445">
            <v>0</v>
          </cell>
          <cell r="I445">
            <v>1.42</v>
          </cell>
          <cell r="J445">
            <v>7.28</v>
          </cell>
          <cell r="K445">
            <v>8.6999999999999993</v>
          </cell>
          <cell r="L445">
            <v>0</v>
          </cell>
          <cell r="M445">
            <v>0</v>
          </cell>
          <cell r="N445">
            <v>0</v>
          </cell>
          <cell r="O445">
            <v>0</v>
          </cell>
          <cell r="P445">
            <v>6</v>
          </cell>
        </row>
        <row r="446">
          <cell r="B446" t="str">
            <v xml:space="preserve">XS </v>
          </cell>
          <cell r="C446">
            <v>16</v>
          </cell>
          <cell r="D446">
            <v>12.7</v>
          </cell>
          <cell r="E446">
            <v>1.25</v>
          </cell>
          <cell r="F446">
            <v>0</v>
          </cell>
          <cell r="G446">
            <v>0</v>
          </cell>
          <cell r="H446">
            <v>0</v>
          </cell>
          <cell r="I446">
            <v>1.62</v>
          </cell>
          <cell r="J446">
            <v>8.42</v>
          </cell>
          <cell r="K446">
            <v>10.039999999999999</v>
          </cell>
          <cell r="L446">
            <v>0</v>
          </cell>
          <cell r="M446">
            <v>0</v>
          </cell>
          <cell r="N446">
            <v>0</v>
          </cell>
          <cell r="O446">
            <v>0</v>
          </cell>
          <cell r="P446">
            <v>6</v>
          </cell>
        </row>
        <row r="447">
          <cell r="B447" t="str">
            <v xml:space="preserve">XS </v>
          </cell>
          <cell r="C447">
            <v>18</v>
          </cell>
          <cell r="D447">
            <v>12.7</v>
          </cell>
          <cell r="E447">
            <v>1.25</v>
          </cell>
          <cell r="F447">
            <v>0</v>
          </cell>
          <cell r="G447">
            <v>0</v>
          </cell>
          <cell r="H447">
            <v>0</v>
          </cell>
          <cell r="I447">
            <v>1.82</v>
          </cell>
          <cell r="J447">
            <v>9.42</v>
          </cell>
          <cell r="K447">
            <v>11.24</v>
          </cell>
          <cell r="L447">
            <v>0</v>
          </cell>
          <cell r="M447">
            <v>0</v>
          </cell>
          <cell r="N447">
            <v>0</v>
          </cell>
          <cell r="O447">
            <v>0</v>
          </cell>
          <cell r="P447">
            <v>6</v>
          </cell>
        </row>
        <row r="448">
          <cell r="B448" t="str">
            <v xml:space="preserve">XS </v>
          </cell>
          <cell r="C448">
            <v>20</v>
          </cell>
          <cell r="D448">
            <v>12.7</v>
          </cell>
          <cell r="E448">
            <v>1.25</v>
          </cell>
          <cell r="F448">
            <v>0</v>
          </cell>
          <cell r="G448">
            <v>0</v>
          </cell>
          <cell r="H448">
            <v>0</v>
          </cell>
          <cell r="I448">
            <v>2.0299999999999998</v>
          </cell>
          <cell r="J448">
            <v>10.42</v>
          </cell>
          <cell r="K448">
            <v>12.45</v>
          </cell>
          <cell r="L448">
            <v>0</v>
          </cell>
          <cell r="M448">
            <v>0</v>
          </cell>
          <cell r="N448">
            <v>0</v>
          </cell>
          <cell r="O448">
            <v>0</v>
          </cell>
          <cell r="P448">
            <v>7</v>
          </cell>
        </row>
        <row r="449">
          <cell r="B449" t="str">
            <v xml:space="preserve">XS </v>
          </cell>
          <cell r="C449">
            <v>22</v>
          </cell>
          <cell r="D449">
            <v>12.7</v>
          </cell>
          <cell r="E449">
            <v>1.25</v>
          </cell>
          <cell r="F449">
            <v>0</v>
          </cell>
          <cell r="G449">
            <v>0</v>
          </cell>
          <cell r="H449">
            <v>0</v>
          </cell>
          <cell r="I449">
            <v>2.23</v>
          </cell>
          <cell r="J449">
            <v>11.72</v>
          </cell>
          <cell r="K449">
            <v>13.950000000000001</v>
          </cell>
          <cell r="L449">
            <v>0</v>
          </cell>
          <cell r="M449">
            <v>0</v>
          </cell>
          <cell r="N449">
            <v>0</v>
          </cell>
          <cell r="O449">
            <v>0</v>
          </cell>
          <cell r="P449">
            <v>8</v>
          </cell>
        </row>
        <row r="450">
          <cell r="B450" t="str">
            <v xml:space="preserve">XS </v>
          </cell>
          <cell r="C450">
            <v>24</v>
          </cell>
          <cell r="D450">
            <v>12.7</v>
          </cell>
          <cell r="E450">
            <v>1.25</v>
          </cell>
          <cell r="F450">
            <v>0</v>
          </cell>
          <cell r="G450">
            <v>0</v>
          </cell>
          <cell r="H450">
            <v>0</v>
          </cell>
          <cell r="I450">
            <v>2.4300000000000002</v>
          </cell>
          <cell r="J450">
            <v>12.57</v>
          </cell>
          <cell r="K450">
            <v>15</v>
          </cell>
          <cell r="L450">
            <v>0</v>
          </cell>
          <cell r="M450">
            <v>0</v>
          </cell>
          <cell r="N450">
            <v>0</v>
          </cell>
          <cell r="O450">
            <v>0</v>
          </cell>
          <cell r="P450">
            <v>8</v>
          </cell>
        </row>
        <row r="451">
          <cell r="B451" t="str">
            <v xml:space="preserve">XS </v>
          </cell>
          <cell r="C451">
            <v>26</v>
          </cell>
          <cell r="D451">
            <v>12.7</v>
          </cell>
          <cell r="E451">
            <v>1.25</v>
          </cell>
          <cell r="F451">
            <v>0</v>
          </cell>
          <cell r="G451">
            <v>0</v>
          </cell>
          <cell r="H451">
            <v>0</v>
          </cell>
          <cell r="I451">
            <v>2.64</v>
          </cell>
          <cell r="J451">
            <v>13.86</v>
          </cell>
          <cell r="K451">
            <v>16.5</v>
          </cell>
          <cell r="L451">
            <v>0</v>
          </cell>
          <cell r="M451">
            <v>0</v>
          </cell>
          <cell r="N451">
            <v>0</v>
          </cell>
          <cell r="O451">
            <v>0</v>
          </cell>
          <cell r="P451">
            <v>9</v>
          </cell>
        </row>
        <row r="452">
          <cell r="B452" t="str">
            <v xml:space="preserve">XS </v>
          </cell>
          <cell r="C452">
            <v>28</v>
          </cell>
          <cell r="D452">
            <v>12.7</v>
          </cell>
          <cell r="E452">
            <v>1.25</v>
          </cell>
          <cell r="F452">
            <v>0</v>
          </cell>
          <cell r="G452">
            <v>0</v>
          </cell>
          <cell r="H452">
            <v>0</v>
          </cell>
          <cell r="I452">
            <v>2.84</v>
          </cell>
          <cell r="J452">
            <v>15.16</v>
          </cell>
          <cell r="K452">
            <v>18</v>
          </cell>
          <cell r="L452">
            <v>0</v>
          </cell>
          <cell r="M452">
            <v>0</v>
          </cell>
          <cell r="N452">
            <v>0</v>
          </cell>
          <cell r="O452">
            <v>0</v>
          </cell>
          <cell r="P452">
            <v>9</v>
          </cell>
        </row>
        <row r="453">
          <cell r="B453" t="str">
            <v xml:space="preserve">XS </v>
          </cell>
          <cell r="C453">
            <v>30</v>
          </cell>
          <cell r="D453">
            <v>12.7</v>
          </cell>
          <cell r="E453">
            <v>1.25</v>
          </cell>
          <cell r="F453">
            <v>0</v>
          </cell>
          <cell r="G453">
            <v>0</v>
          </cell>
          <cell r="H453">
            <v>0</v>
          </cell>
          <cell r="I453">
            <v>3.04</v>
          </cell>
          <cell r="J453">
            <v>16.45</v>
          </cell>
          <cell r="K453">
            <v>19.489999999999998</v>
          </cell>
          <cell r="L453">
            <v>0</v>
          </cell>
          <cell r="M453">
            <v>0</v>
          </cell>
          <cell r="N453">
            <v>0</v>
          </cell>
          <cell r="O453">
            <v>0</v>
          </cell>
          <cell r="P453">
            <v>10</v>
          </cell>
        </row>
        <row r="454">
          <cell r="B454" t="str">
            <v xml:space="preserve">XS </v>
          </cell>
          <cell r="C454">
            <v>32</v>
          </cell>
          <cell r="D454">
            <v>12.7</v>
          </cell>
          <cell r="E454">
            <v>1.25</v>
          </cell>
          <cell r="F454">
            <v>0</v>
          </cell>
          <cell r="G454">
            <v>0</v>
          </cell>
          <cell r="H454">
            <v>0</v>
          </cell>
          <cell r="I454">
            <v>3.24</v>
          </cell>
          <cell r="J454">
            <v>17.75</v>
          </cell>
          <cell r="K454">
            <v>20.990000000000002</v>
          </cell>
          <cell r="L454">
            <v>0</v>
          </cell>
          <cell r="M454">
            <v>0</v>
          </cell>
          <cell r="N454">
            <v>0</v>
          </cell>
          <cell r="O454">
            <v>0</v>
          </cell>
          <cell r="P454">
            <v>11</v>
          </cell>
        </row>
        <row r="455">
          <cell r="B455" t="str">
            <v xml:space="preserve">XS </v>
          </cell>
          <cell r="C455">
            <v>34</v>
          </cell>
          <cell r="D455">
            <v>12.7</v>
          </cell>
          <cell r="E455">
            <v>1.25</v>
          </cell>
          <cell r="F455">
            <v>0</v>
          </cell>
          <cell r="G455">
            <v>0</v>
          </cell>
          <cell r="H455">
            <v>0</v>
          </cell>
          <cell r="I455">
            <v>3.45</v>
          </cell>
          <cell r="J455">
            <v>18.54</v>
          </cell>
          <cell r="K455">
            <v>21.99</v>
          </cell>
          <cell r="L455">
            <v>0</v>
          </cell>
          <cell r="M455">
            <v>0</v>
          </cell>
          <cell r="N455">
            <v>0</v>
          </cell>
          <cell r="O455">
            <v>0</v>
          </cell>
          <cell r="P455">
            <v>12</v>
          </cell>
        </row>
        <row r="456">
          <cell r="B456" t="str">
            <v xml:space="preserve">XS </v>
          </cell>
          <cell r="C456">
            <v>36</v>
          </cell>
          <cell r="D456">
            <v>12.7</v>
          </cell>
          <cell r="E456">
            <v>1.25</v>
          </cell>
          <cell r="F456">
            <v>0</v>
          </cell>
          <cell r="G456">
            <v>0</v>
          </cell>
          <cell r="H456">
            <v>0</v>
          </cell>
          <cell r="I456">
            <v>3.65</v>
          </cell>
          <cell r="J456">
            <v>18.84</v>
          </cell>
          <cell r="K456">
            <v>22.49</v>
          </cell>
          <cell r="L456">
            <v>0</v>
          </cell>
          <cell r="M456">
            <v>0</v>
          </cell>
          <cell r="N456">
            <v>0</v>
          </cell>
          <cell r="O456">
            <v>0</v>
          </cell>
          <cell r="P456">
            <v>12</v>
          </cell>
        </row>
        <row r="457">
          <cell r="B457" t="str">
            <v xml:space="preserve">XS </v>
          </cell>
          <cell r="C457">
            <v>38</v>
          </cell>
          <cell r="D457">
            <v>12.7</v>
          </cell>
          <cell r="E457">
            <v>1.25</v>
          </cell>
          <cell r="F457">
            <v>0</v>
          </cell>
          <cell r="G457">
            <v>0</v>
          </cell>
          <cell r="H457">
            <v>0</v>
          </cell>
          <cell r="I457">
            <v>3.85</v>
          </cell>
          <cell r="J457">
            <v>19.89</v>
          </cell>
          <cell r="K457">
            <v>23.740000000000002</v>
          </cell>
          <cell r="L457">
            <v>0</v>
          </cell>
          <cell r="M457">
            <v>0</v>
          </cell>
          <cell r="N457">
            <v>0</v>
          </cell>
          <cell r="O457">
            <v>0</v>
          </cell>
          <cell r="P457">
            <v>13</v>
          </cell>
        </row>
        <row r="458">
          <cell r="B458" t="str">
            <v xml:space="preserve">XS </v>
          </cell>
          <cell r="C458">
            <v>40</v>
          </cell>
          <cell r="D458">
            <v>12.7</v>
          </cell>
          <cell r="E458">
            <v>1.25</v>
          </cell>
          <cell r="F458">
            <v>0</v>
          </cell>
          <cell r="G458">
            <v>0</v>
          </cell>
          <cell r="H458">
            <v>0</v>
          </cell>
          <cell r="I458">
            <v>4.0599999999999996</v>
          </cell>
          <cell r="J458">
            <v>21.66</v>
          </cell>
          <cell r="K458">
            <v>25.72</v>
          </cell>
          <cell r="L458">
            <v>0</v>
          </cell>
          <cell r="M458">
            <v>0</v>
          </cell>
          <cell r="N458">
            <v>0</v>
          </cell>
          <cell r="O458">
            <v>0</v>
          </cell>
          <cell r="P458">
            <v>14</v>
          </cell>
        </row>
        <row r="459">
          <cell r="B459" t="str">
            <v xml:space="preserve">XS </v>
          </cell>
          <cell r="C459">
            <v>42</v>
          </cell>
          <cell r="D459">
            <v>12.7</v>
          </cell>
          <cell r="E459">
            <v>1.25</v>
          </cell>
          <cell r="F459">
            <v>0</v>
          </cell>
          <cell r="G459">
            <v>0</v>
          </cell>
          <cell r="H459">
            <v>0</v>
          </cell>
          <cell r="I459">
            <v>4.26</v>
          </cell>
          <cell r="J459">
            <v>22.74</v>
          </cell>
          <cell r="K459">
            <v>27</v>
          </cell>
          <cell r="L459">
            <v>0</v>
          </cell>
          <cell r="M459">
            <v>0</v>
          </cell>
          <cell r="N459">
            <v>0</v>
          </cell>
          <cell r="O459">
            <v>0</v>
          </cell>
          <cell r="P459">
            <v>14</v>
          </cell>
        </row>
        <row r="460">
          <cell r="B460" t="str">
            <v xml:space="preserve">XS </v>
          </cell>
          <cell r="C460">
            <v>44</v>
          </cell>
          <cell r="D460">
            <v>12.7</v>
          </cell>
          <cell r="E460">
            <v>1.25</v>
          </cell>
          <cell r="F460">
            <v>0</v>
          </cell>
          <cell r="G460">
            <v>0</v>
          </cell>
          <cell r="H460">
            <v>0</v>
          </cell>
          <cell r="I460">
            <v>4.47</v>
          </cell>
          <cell r="J460">
            <v>27.16</v>
          </cell>
          <cell r="K460">
            <v>31.63</v>
          </cell>
          <cell r="L460">
            <v>0</v>
          </cell>
          <cell r="M460">
            <v>0</v>
          </cell>
          <cell r="N460">
            <v>0</v>
          </cell>
          <cell r="O460">
            <v>0</v>
          </cell>
          <cell r="P460">
            <v>15</v>
          </cell>
        </row>
        <row r="461">
          <cell r="B461" t="str">
            <v xml:space="preserve">XS </v>
          </cell>
          <cell r="C461">
            <v>46</v>
          </cell>
          <cell r="D461">
            <v>12.7</v>
          </cell>
          <cell r="E461">
            <v>1.25</v>
          </cell>
          <cell r="F461">
            <v>0</v>
          </cell>
          <cell r="G461">
            <v>0</v>
          </cell>
          <cell r="H461">
            <v>0</v>
          </cell>
          <cell r="I461">
            <v>4.67</v>
          </cell>
          <cell r="J461">
            <v>28.4</v>
          </cell>
          <cell r="K461">
            <v>33.07</v>
          </cell>
          <cell r="L461">
            <v>0</v>
          </cell>
          <cell r="M461">
            <v>0</v>
          </cell>
          <cell r="N461">
            <v>0</v>
          </cell>
          <cell r="O461">
            <v>0</v>
          </cell>
          <cell r="P461">
            <v>16</v>
          </cell>
        </row>
        <row r="462">
          <cell r="B462" t="str">
            <v xml:space="preserve">XS </v>
          </cell>
          <cell r="C462">
            <v>48</v>
          </cell>
          <cell r="D462">
            <v>12.7</v>
          </cell>
          <cell r="E462">
            <v>1.25</v>
          </cell>
          <cell r="F462">
            <v>0</v>
          </cell>
          <cell r="G462">
            <v>0</v>
          </cell>
          <cell r="H462">
            <v>0</v>
          </cell>
          <cell r="I462">
            <v>4.87</v>
          </cell>
          <cell r="J462">
            <v>29.63</v>
          </cell>
          <cell r="K462">
            <v>34.5</v>
          </cell>
          <cell r="L462">
            <v>0</v>
          </cell>
          <cell r="M462">
            <v>0</v>
          </cell>
          <cell r="N462">
            <v>0</v>
          </cell>
          <cell r="O462">
            <v>0</v>
          </cell>
          <cell r="P462">
            <v>16</v>
          </cell>
        </row>
        <row r="463">
          <cell r="B463" t="str">
            <v>XXS</v>
          </cell>
          <cell r="C463">
            <v>0.5</v>
          </cell>
          <cell r="D463">
            <v>7.47</v>
          </cell>
          <cell r="E463">
            <v>1</v>
          </cell>
          <cell r="F463">
            <v>0</v>
          </cell>
          <cell r="G463">
            <v>0</v>
          </cell>
          <cell r="H463">
            <v>0</v>
          </cell>
          <cell r="I463">
            <v>7.0000000000000007E-2</v>
          </cell>
          <cell r="J463">
            <v>0.23</v>
          </cell>
          <cell r="K463">
            <v>0.30000000000000004</v>
          </cell>
          <cell r="L463">
            <v>0</v>
          </cell>
          <cell r="M463">
            <v>0</v>
          </cell>
          <cell r="N463">
            <v>0</v>
          </cell>
          <cell r="O463">
            <v>0</v>
          </cell>
          <cell r="P463">
            <v>2</v>
          </cell>
        </row>
        <row r="464">
          <cell r="B464" t="str">
            <v>XXS</v>
          </cell>
          <cell r="C464">
            <v>0.5</v>
          </cell>
          <cell r="D464">
            <v>7.47</v>
          </cell>
          <cell r="E464">
            <v>1</v>
          </cell>
          <cell r="F464">
            <v>0</v>
          </cell>
          <cell r="G464">
            <v>0</v>
          </cell>
          <cell r="H464">
            <v>0</v>
          </cell>
          <cell r="I464">
            <v>7.0000000000000007E-2</v>
          </cell>
          <cell r="J464">
            <v>0.23</v>
          </cell>
          <cell r="K464">
            <v>0.30000000000000004</v>
          </cell>
          <cell r="L464">
            <v>0</v>
          </cell>
          <cell r="M464">
            <v>0</v>
          </cell>
          <cell r="N464">
            <v>0</v>
          </cell>
          <cell r="O464">
            <v>0</v>
          </cell>
          <cell r="P464">
            <v>2</v>
          </cell>
        </row>
        <row r="465">
          <cell r="B465" t="str">
            <v>XXS</v>
          </cell>
          <cell r="C465">
            <v>0.5</v>
          </cell>
          <cell r="D465">
            <v>7.47</v>
          </cell>
          <cell r="E465">
            <v>1</v>
          </cell>
          <cell r="F465">
            <v>0</v>
          </cell>
          <cell r="G465">
            <v>0</v>
          </cell>
          <cell r="H465">
            <v>0</v>
          </cell>
          <cell r="I465">
            <v>7.0000000000000007E-2</v>
          </cell>
          <cell r="J465">
            <v>0.23</v>
          </cell>
          <cell r="K465">
            <v>0.30000000000000004</v>
          </cell>
          <cell r="L465">
            <v>0</v>
          </cell>
          <cell r="M465">
            <v>0</v>
          </cell>
          <cell r="N465">
            <v>0</v>
          </cell>
          <cell r="O465">
            <v>0</v>
          </cell>
          <cell r="P465">
            <v>2</v>
          </cell>
        </row>
        <row r="466">
          <cell r="B466" t="str">
            <v>XXS</v>
          </cell>
          <cell r="C466">
            <v>0.75</v>
          </cell>
          <cell r="D466">
            <v>7.82</v>
          </cell>
          <cell r="E466">
            <v>1</v>
          </cell>
          <cell r="F466">
            <v>0</v>
          </cell>
          <cell r="G466">
            <v>0</v>
          </cell>
          <cell r="H466">
            <v>0</v>
          </cell>
          <cell r="I466">
            <v>0.08</v>
          </cell>
          <cell r="J466">
            <v>0.22</v>
          </cell>
          <cell r="K466">
            <v>0.3</v>
          </cell>
          <cell r="L466">
            <v>0</v>
          </cell>
          <cell r="M466">
            <v>0</v>
          </cell>
          <cell r="N466">
            <v>0</v>
          </cell>
          <cell r="O466">
            <v>0</v>
          </cell>
          <cell r="P466">
            <v>2</v>
          </cell>
        </row>
        <row r="467">
          <cell r="B467" t="str">
            <v>XXS</v>
          </cell>
          <cell r="C467">
            <v>0.75</v>
          </cell>
          <cell r="D467">
            <v>7.82</v>
          </cell>
          <cell r="E467">
            <v>1</v>
          </cell>
          <cell r="F467">
            <v>0</v>
          </cell>
          <cell r="G467">
            <v>0</v>
          </cell>
          <cell r="H467">
            <v>0</v>
          </cell>
          <cell r="I467">
            <v>0.08</v>
          </cell>
          <cell r="J467">
            <v>0.22</v>
          </cell>
          <cell r="K467">
            <v>0.3</v>
          </cell>
          <cell r="L467">
            <v>0</v>
          </cell>
          <cell r="M467">
            <v>0</v>
          </cell>
          <cell r="N467">
            <v>0</v>
          </cell>
          <cell r="O467">
            <v>0</v>
          </cell>
          <cell r="P467">
            <v>2</v>
          </cell>
        </row>
        <row r="468">
          <cell r="B468" t="str">
            <v>XXS</v>
          </cell>
          <cell r="C468">
            <v>0.75</v>
          </cell>
          <cell r="D468">
            <v>7.82</v>
          </cell>
          <cell r="E468">
            <v>1</v>
          </cell>
          <cell r="F468">
            <v>0</v>
          </cell>
          <cell r="G468">
            <v>0</v>
          </cell>
          <cell r="H468">
            <v>0</v>
          </cell>
          <cell r="I468">
            <v>0.08</v>
          </cell>
          <cell r="J468">
            <v>0.22</v>
          </cell>
          <cell r="K468">
            <v>0.3</v>
          </cell>
          <cell r="L468">
            <v>0</v>
          </cell>
          <cell r="M468">
            <v>0</v>
          </cell>
          <cell r="N468">
            <v>0</v>
          </cell>
          <cell r="O468">
            <v>0</v>
          </cell>
          <cell r="P468">
            <v>2</v>
          </cell>
        </row>
        <row r="469">
          <cell r="B469" t="str">
            <v>XXS</v>
          </cell>
          <cell r="C469">
            <v>1</v>
          </cell>
          <cell r="D469">
            <v>9.09</v>
          </cell>
          <cell r="E469">
            <v>1</v>
          </cell>
          <cell r="F469">
            <v>0</v>
          </cell>
          <cell r="G469">
            <v>0</v>
          </cell>
          <cell r="H469">
            <v>0</v>
          </cell>
          <cell r="I469">
            <v>0.1</v>
          </cell>
          <cell r="J469">
            <v>0.5</v>
          </cell>
          <cell r="K469">
            <v>0.6</v>
          </cell>
          <cell r="L469">
            <v>0</v>
          </cell>
          <cell r="M469">
            <v>0</v>
          </cell>
          <cell r="N469">
            <v>0</v>
          </cell>
          <cell r="O469">
            <v>0</v>
          </cell>
          <cell r="P469">
            <v>2</v>
          </cell>
        </row>
        <row r="470">
          <cell r="B470" t="str">
            <v>XXS</v>
          </cell>
          <cell r="C470">
            <v>1</v>
          </cell>
          <cell r="D470">
            <v>9.09</v>
          </cell>
          <cell r="E470">
            <v>1</v>
          </cell>
          <cell r="F470">
            <v>0</v>
          </cell>
          <cell r="G470">
            <v>0</v>
          </cell>
          <cell r="H470">
            <v>0</v>
          </cell>
          <cell r="I470">
            <v>0.1</v>
          </cell>
          <cell r="J470">
            <v>0.5</v>
          </cell>
          <cell r="K470">
            <v>0.6</v>
          </cell>
          <cell r="L470">
            <v>0</v>
          </cell>
          <cell r="M470">
            <v>0</v>
          </cell>
          <cell r="N470">
            <v>0</v>
          </cell>
          <cell r="O470">
            <v>0</v>
          </cell>
          <cell r="P470">
            <v>2</v>
          </cell>
        </row>
        <row r="471">
          <cell r="B471" t="str">
            <v>XXS</v>
          </cell>
          <cell r="C471">
            <v>1</v>
          </cell>
          <cell r="D471">
            <v>9.09</v>
          </cell>
          <cell r="E471">
            <v>1</v>
          </cell>
          <cell r="F471">
            <v>0</v>
          </cell>
          <cell r="G471">
            <v>0</v>
          </cell>
          <cell r="H471">
            <v>0</v>
          </cell>
          <cell r="I471">
            <v>0.1</v>
          </cell>
          <cell r="J471">
            <v>0.5</v>
          </cell>
          <cell r="K471">
            <v>0.6</v>
          </cell>
          <cell r="L471">
            <v>0</v>
          </cell>
          <cell r="M471">
            <v>0</v>
          </cell>
          <cell r="N471">
            <v>0</v>
          </cell>
          <cell r="O471">
            <v>0</v>
          </cell>
          <cell r="P471">
            <v>2</v>
          </cell>
        </row>
        <row r="472">
          <cell r="B472" t="str">
            <v>XXS</v>
          </cell>
          <cell r="C472">
            <v>1.25</v>
          </cell>
          <cell r="D472">
            <v>9.6999999999999993</v>
          </cell>
          <cell r="E472">
            <v>1</v>
          </cell>
          <cell r="F472">
            <v>0</v>
          </cell>
          <cell r="G472">
            <v>0</v>
          </cell>
          <cell r="H472">
            <v>0</v>
          </cell>
          <cell r="I472">
            <v>0.13</v>
          </cell>
          <cell r="J472">
            <v>0.67</v>
          </cell>
          <cell r="K472">
            <v>0.8</v>
          </cell>
          <cell r="L472">
            <v>0</v>
          </cell>
          <cell r="M472">
            <v>0</v>
          </cell>
          <cell r="N472">
            <v>0</v>
          </cell>
          <cell r="O472">
            <v>0</v>
          </cell>
          <cell r="P472">
            <v>2</v>
          </cell>
        </row>
        <row r="473">
          <cell r="B473" t="str">
            <v>XXS</v>
          </cell>
          <cell r="C473">
            <v>1.25</v>
          </cell>
          <cell r="D473">
            <v>9.6999999999999993</v>
          </cell>
          <cell r="E473">
            <v>1</v>
          </cell>
          <cell r="F473">
            <v>0</v>
          </cell>
          <cell r="G473">
            <v>0</v>
          </cell>
          <cell r="H473">
            <v>0</v>
          </cell>
          <cell r="I473">
            <v>0.13</v>
          </cell>
          <cell r="J473">
            <v>0.67</v>
          </cell>
          <cell r="K473">
            <v>0.8</v>
          </cell>
          <cell r="L473">
            <v>0</v>
          </cell>
          <cell r="M473">
            <v>0</v>
          </cell>
          <cell r="N473">
            <v>0</v>
          </cell>
          <cell r="O473">
            <v>0</v>
          </cell>
          <cell r="P473">
            <v>2</v>
          </cell>
        </row>
        <row r="474">
          <cell r="B474" t="str">
            <v>XXS</v>
          </cell>
          <cell r="C474">
            <v>1.25</v>
          </cell>
          <cell r="D474">
            <v>9.6999999999999993</v>
          </cell>
          <cell r="E474">
            <v>1</v>
          </cell>
          <cell r="F474">
            <v>0</v>
          </cell>
          <cell r="G474">
            <v>0</v>
          </cell>
          <cell r="H474">
            <v>0</v>
          </cell>
          <cell r="I474">
            <v>0.13</v>
          </cell>
          <cell r="J474">
            <v>0.67</v>
          </cell>
          <cell r="K474">
            <v>0.8</v>
          </cell>
          <cell r="L474">
            <v>0</v>
          </cell>
          <cell r="M474">
            <v>0</v>
          </cell>
          <cell r="N474">
            <v>0</v>
          </cell>
          <cell r="O474">
            <v>0</v>
          </cell>
          <cell r="P474">
            <v>2</v>
          </cell>
        </row>
        <row r="475">
          <cell r="B475" t="str">
            <v>XXS</v>
          </cell>
          <cell r="C475">
            <v>1.5</v>
          </cell>
          <cell r="D475">
            <v>10.15</v>
          </cell>
          <cell r="E475">
            <v>1.25</v>
          </cell>
          <cell r="F475">
            <v>0</v>
          </cell>
          <cell r="G475">
            <v>0</v>
          </cell>
          <cell r="H475">
            <v>0</v>
          </cell>
          <cell r="I475">
            <v>0.15</v>
          </cell>
          <cell r="J475">
            <v>0.75</v>
          </cell>
          <cell r="K475">
            <v>0.9</v>
          </cell>
          <cell r="L475">
            <v>0</v>
          </cell>
          <cell r="M475">
            <v>0</v>
          </cell>
          <cell r="N475">
            <v>0</v>
          </cell>
          <cell r="O475">
            <v>0</v>
          </cell>
          <cell r="P475">
            <v>2</v>
          </cell>
        </row>
        <row r="476">
          <cell r="B476" t="str">
            <v>XXS</v>
          </cell>
          <cell r="C476">
            <v>1.5</v>
          </cell>
          <cell r="D476">
            <v>10.15</v>
          </cell>
          <cell r="E476">
            <v>1.25</v>
          </cell>
          <cell r="F476">
            <v>0</v>
          </cell>
          <cell r="G476">
            <v>0</v>
          </cell>
          <cell r="H476">
            <v>0</v>
          </cell>
          <cell r="I476">
            <v>0.15</v>
          </cell>
          <cell r="J476">
            <v>0.75</v>
          </cell>
          <cell r="K476">
            <v>0.9</v>
          </cell>
          <cell r="L476">
            <v>0</v>
          </cell>
          <cell r="M476">
            <v>0</v>
          </cell>
          <cell r="N476">
            <v>0</v>
          </cell>
          <cell r="O476">
            <v>0</v>
          </cell>
          <cell r="P476">
            <v>2</v>
          </cell>
        </row>
        <row r="477">
          <cell r="B477" t="str">
            <v>XXS</v>
          </cell>
          <cell r="C477">
            <v>1.5</v>
          </cell>
          <cell r="D477">
            <v>10.15</v>
          </cell>
          <cell r="E477">
            <v>1.25</v>
          </cell>
          <cell r="F477">
            <v>0</v>
          </cell>
          <cell r="G477">
            <v>0</v>
          </cell>
          <cell r="H477">
            <v>0</v>
          </cell>
          <cell r="I477">
            <v>0.15</v>
          </cell>
          <cell r="J477">
            <v>0.75</v>
          </cell>
          <cell r="K477">
            <v>0.9</v>
          </cell>
          <cell r="L477">
            <v>0</v>
          </cell>
          <cell r="M477">
            <v>0</v>
          </cell>
          <cell r="N477">
            <v>0</v>
          </cell>
          <cell r="O477">
            <v>0</v>
          </cell>
          <cell r="P477">
            <v>2</v>
          </cell>
        </row>
        <row r="478">
          <cell r="B478" t="str">
            <v>XXS</v>
          </cell>
          <cell r="C478">
            <v>2</v>
          </cell>
          <cell r="D478">
            <v>11.07</v>
          </cell>
          <cell r="E478">
            <v>1.25</v>
          </cell>
          <cell r="F478">
            <v>0</v>
          </cell>
          <cell r="G478">
            <v>0</v>
          </cell>
          <cell r="H478">
            <v>0</v>
          </cell>
          <cell r="I478">
            <v>0.2</v>
          </cell>
          <cell r="J478">
            <v>1</v>
          </cell>
          <cell r="K478">
            <v>1.2</v>
          </cell>
          <cell r="L478">
            <v>0</v>
          </cell>
          <cell r="M478">
            <v>0</v>
          </cell>
          <cell r="N478">
            <v>0</v>
          </cell>
          <cell r="O478">
            <v>0</v>
          </cell>
          <cell r="P478">
            <v>4</v>
          </cell>
        </row>
        <row r="479">
          <cell r="B479" t="str">
            <v>XXS</v>
          </cell>
          <cell r="C479">
            <v>2</v>
          </cell>
          <cell r="D479">
            <v>11.07</v>
          </cell>
          <cell r="E479">
            <v>1.25</v>
          </cell>
          <cell r="F479">
            <v>0</v>
          </cell>
          <cell r="G479">
            <v>0</v>
          </cell>
          <cell r="H479">
            <v>0</v>
          </cell>
          <cell r="I479">
            <v>0.2</v>
          </cell>
          <cell r="J479">
            <v>1</v>
          </cell>
          <cell r="K479">
            <v>1.2</v>
          </cell>
          <cell r="L479">
            <v>0</v>
          </cell>
          <cell r="M479">
            <v>0</v>
          </cell>
          <cell r="N479">
            <v>0</v>
          </cell>
          <cell r="O479">
            <v>0</v>
          </cell>
          <cell r="P479">
            <v>4</v>
          </cell>
        </row>
        <row r="480">
          <cell r="B480" t="str">
            <v>XXS</v>
          </cell>
          <cell r="C480">
            <v>2</v>
          </cell>
          <cell r="D480">
            <v>11.07</v>
          </cell>
          <cell r="E480">
            <v>1.25</v>
          </cell>
          <cell r="F480">
            <v>0</v>
          </cell>
          <cell r="G480">
            <v>0</v>
          </cell>
          <cell r="H480">
            <v>0</v>
          </cell>
          <cell r="I480">
            <v>0.2</v>
          </cell>
          <cell r="J480">
            <v>1</v>
          </cell>
          <cell r="K480">
            <v>1.2</v>
          </cell>
          <cell r="L480">
            <v>0</v>
          </cell>
          <cell r="M480">
            <v>0</v>
          </cell>
          <cell r="N480">
            <v>0</v>
          </cell>
          <cell r="O480">
            <v>0</v>
          </cell>
          <cell r="P480">
            <v>4</v>
          </cell>
        </row>
        <row r="481">
          <cell r="B481" t="str">
            <v>XXS</v>
          </cell>
          <cell r="C481">
            <v>2.5</v>
          </cell>
          <cell r="D481">
            <v>14.02</v>
          </cell>
          <cell r="E481">
            <v>1.25</v>
          </cell>
          <cell r="F481">
            <v>0</v>
          </cell>
          <cell r="G481">
            <v>0</v>
          </cell>
          <cell r="H481">
            <v>0</v>
          </cell>
          <cell r="I481">
            <v>0.25</v>
          </cell>
          <cell r="J481">
            <v>1.7</v>
          </cell>
          <cell r="K481">
            <v>1.95</v>
          </cell>
          <cell r="L481">
            <v>0</v>
          </cell>
          <cell r="M481">
            <v>0</v>
          </cell>
          <cell r="N481">
            <v>0</v>
          </cell>
          <cell r="O481">
            <v>0</v>
          </cell>
          <cell r="P481">
            <v>4</v>
          </cell>
        </row>
        <row r="482">
          <cell r="B482" t="str">
            <v>XXS</v>
          </cell>
          <cell r="C482">
            <v>3</v>
          </cell>
          <cell r="D482">
            <v>15.24</v>
          </cell>
          <cell r="E482">
            <v>1.5</v>
          </cell>
          <cell r="F482">
            <v>0</v>
          </cell>
          <cell r="G482">
            <v>0</v>
          </cell>
          <cell r="H482">
            <v>0</v>
          </cell>
          <cell r="I482">
            <v>0.3</v>
          </cell>
          <cell r="J482">
            <v>2.39</v>
          </cell>
          <cell r="K482">
            <v>2.69</v>
          </cell>
          <cell r="L482">
            <v>0</v>
          </cell>
          <cell r="M482">
            <v>0</v>
          </cell>
          <cell r="N482">
            <v>0</v>
          </cell>
          <cell r="O482">
            <v>0</v>
          </cell>
          <cell r="P482">
            <v>4</v>
          </cell>
        </row>
        <row r="483">
          <cell r="B483" t="str">
            <v>XXS</v>
          </cell>
          <cell r="C483">
            <v>4</v>
          </cell>
          <cell r="D483">
            <v>17.12</v>
          </cell>
          <cell r="E483">
            <v>1.5</v>
          </cell>
          <cell r="F483">
            <v>0</v>
          </cell>
          <cell r="G483">
            <v>0</v>
          </cell>
          <cell r="H483">
            <v>0</v>
          </cell>
          <cell r="I483">
            <v>0.41</v>
          </cell>
          <cell r="J483">
            <v>4.09</v>
          </cell>
          <cell r="K483">
            <v>4.5</v>
          </cell>
          <cell r="L483">
            <v>0</v>
          </cell>
          <cell r="M483">
            <v>0</v>
          </cell>
          <cell r="N483">
            <v>0</v>
          </cell>
          <cell r="O483">
            <v>0</v>
          </cell>
          <cell r="P483">
            <v>4</v>
          </cell>
        </row>
        <row r="484">
          <cell r="B484" t="str">
            <v>XXS</v>
          </cell>
          <cell r="C484">
            <v>5</v>
          </cell>
          <cell r="D484">
            <v>19.05</v>
          </cell>
          <cell r="E484">
            <v>2</v>
          </cell>
          <cell r="F484">
            <v>0</v>
          </cell>
          <cell r="G484">
            <v>0</v>
          </cell>
          <cell r="H484">
            <v>0</v>
          </cell>
          <cell r="I484">
            <v>0.51</v>
          </cell>
          <cell r="J484">
            <v>4.43</v>
          </cell>
          <cell r="K484">
            <v>4.9399999999999995</v>
          </cell>
          <cell r="L484">
            <v>0</v>
          </cell>
          <cell r="M484">
            <v>0</v>
          </cell>
          <cell r="N484">
            <v>0</v>
          </cell>
          <cell r="O484">
            <v>0</v>
          </cell>
          <cell r="P484">
            <v>4</v>
          </cell>
        </row>
        <row r="485">
          <cell r="B485" t="str">
            <v>XXS</v>
          </cell>
          <cell r="C485">
            <v>6</v>
          </cell>
          <cell r="D485">
            <v>21.95</v>
          </cell>
          <cell r="E485">
            <v>2</v>
          </cell>
          <cell r="F485">
            <v>0</v>
          </cell>
          <cell r="G485">
            <v>0</v>
          </cell>
          <cell r="H485">
            <v>0</v>
          </cell>
          <cell r="I485">
            <v>0.61</v>
          </cell>
          <cell r="J485">
            <v>8.09</v>
          </cell>
          <cell r="K485">
            <v>8.6999999999999993</v>
          </cell>
          <cell r="L485">
            <v>0</v>
          </cell>
          <cell r="M485">
            <v>0</v>
          </cell>
          <cell r="N485">
            <v>0</v>
          </cell>
          <cell r="O485">
            <v>0</v>
          </cell>
          <cell r="P485">
            <v>4</v>
          </cell>
        </row>
        <row r="486">
          <cell r="B486" t="str">
            <v>XXS</v>
          </cell>
          <cell r="C486">
            <v>8</v>
          </cell>
          <cell r="D486">
            <v>22.23</v>
          </cell>
          <cell r="E486">
            <v>2</v>
          </cell>
          <cell r="F486">
            <v>0</v>
          </cell>
          <cell r="G486">
            <v>0</v>
          </cell>
          <cell r="H486">
            <v>0</v>
          </cell>
          <cell r="I486">
            <v>0.81</v>
          </cell>
          <cell r="J486">
            <v>11.49</v>
          </cell>
          <cell r="K486">
            <v>12.3</v>
          </cell>
          <cell r="L486">
            <v>0</v>
          </cell>
          <cell r="M486">
            <v>0</v>
          </cell>
          <cell r="N486">
            <v>0</v>
          </cell>
          <cell r="O486">
            <v>0</v>
          </cell>
          <cell r="P486">
            <v>4</v>
          </cell>
        </row>
        <row r="487">
          <cell r="B487" t="str">
            <v>XXS</v>
          </cell>
          <cell r="C487">
            <v>10</v>
          </cell>
          <cell r="D487">
            <v>25.4</v>
          </cell>
          <cell r="E487" t="str">
            <v>N</v>
          </cell>
          <cell r="F487">
            <v>0</v>
          </cell>
          <cell r="G487">
            <v>0</v>
          </cell>
          <cell r="H487">
            <v>0</v>
          </cell>
          <cell r="I487">
            <v>1.01</v>
          </cell>
          <cell r="J487">
            <v>18.489999999999998</v>
          </cell>
          <cell r="K487">
            <v>19.5</v>
          </cell>
          <cell r="L487">
            <v>0</v>
          </cell>
          <cell r="M487">
            <v>0</v>
          </cell>
          <cell r="N487">
            <v>0</v>
          </cell>
          <cell r="O487">
            <v>0</v>
          </cell>
          <cell r="P487">
            <v>4</v>
          </cell>
        </row>
        <row r="488">
          <cell r="B488" t="str">
            <v>XXS</v>
          </cell>
          <cell r="C488">
            <v>12</v>
          </cell>
          <cell r="D488">
            <v>25.4</v>
          </cell>
          <cell r="E488" t="str">
            <v>N</v>
          </cell>
          <cell r="F488">
            <v>0</v>
          </cell>
          <cell r="G488">
            <v>0</v>
          </cell>
          <cell r="H488">
            <v>0</v>
          </cell>
          <cell r="I488">
            <v>1.22</v>
          </cell>
          <cell r="J488">
            <v>21.27</v>
          </cell>
          <cell r="K488">
            <v>22.49</v>
          </cell>
          <cell r="L488">
            <v>0</v>
          </cell>
          <cell r="M488">
            <v>0</v>
          </cell>
          <cell r="N488">
            <v>0</v>
          </cell>
          <cell r="O488">
            <v>0</v>
          </cell>
          <cell r="P488">
            <v>6</v>
          </cell>
        </row>
        <row r="489">
          <cell r="B489">
            <v>8.73</v>
          </cell>
          <cell r="C489">
            <v>64</v>
          </cell>
          <cell r="D489">
            <v>8.73</v>
          </cell>
          <cell r="E489">
            <v>1</v>
          </cell>
          <cell r="F489">
            <v>0</v>
          </cell>
          <cell r="G489">
            <v>0</v>
          </cell>
          <cell r="H489">
            <v>0</v>
          </cell>
          <cell r="I489">
            <v>6.49</v>
          </cell>
          <cell r="J489">
            <v>20.29</v>
          </cell>
          <cell r="K489">
            <v>26.78</v>
          </cell>
          <cell r="L489">
            <v>0</v>
          </cell>
          <cell r="M489">
            <v>0</v>
          </cell>
          <cell r="N489">
            <v>0</v>
          </cell>
          <cell r="O489">
            <v>0</v>
          </cell>
          <cell r="P489">
            <v>21</v>
          </cell>
        </row>
      </sheetData>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GDT huu Lung - LS"/>
      <sheetName val="THDT Yen Son"/>
      <sheetName val="D.lg Yen Son"/>
      <sheetName val="THDT Huu Lien"/>
      <sheetName val="D.lg Huu Lien"/>
      <sheetName val="THDT Yen Thinh"/>
      <sheetName val="D.lg Yen Thinh"/>
      <sheetName val="Chi tiet"/>
      <sheetName val="CTBT"/>
      <sheetName val="XL4Poppy"/>
      <sheetName val="Sheet1"/>
      <sheetName val="Sheet6"/>
      <sheetName val="Sheet2"/>
      <sheetName val="Sheet7"/>
      <sheetName val="Sheet4"/>
      <sheetName val="Sheet5"/>
      <sheetName val="Sheet3"/>
      <sheetName val="(1)TK_ThueGTGT_Thang"/>
      <sheetName val="DUONG"/>
      <sheetName val="KHANH"/>
      <sheetName val="PHONG"/>
      <sheetName val="XXXXXXXX"/>
      <sheetName val="BIA I"/>
      <sheetName val="BIA II"/>
      <sheetName val="THC"/>
      <sheetName val="CTGT"/>
      <sheetName val="DDAYTT"/>
      <sheetName val="TGLLHT"/>
      <sheetName val="TGLL TT"/>
      <sheetName val="DDHT"/>
      <sheetName val="00000000"/>
      <sheetName val="TGTGT"/>
      <sheetName val="DAURA"/>
      <sheetName val="DAUVAO"/>
      <sheetName val="NXT"/>
      <sheetName val="HOPDONG"/>
      <sheetName val="SDHD"/>
      <sheetName val="tra-vat-lieu"/>
      <sheetName val="July 05 VA 12 mths"/>
      <sheetName val="giathanh1"/>
      <sheetName val="@HGDT huu Lung - LS"/>
      <sheetName val="THDT Yen Sjn"/>
      <sheetName val="D.lg Huu Lieb"/>
      <sheetName val="CT Thang Mo"/>
      <sheetName val="CT  PL"/>
      <sheetName val="Chiet tinh dz22"/>
      <sheetName val="Unit price"/>
      <sheetName val="chitimc"/>
      <sheetName val="THPDMoi  (2)"/>
      <sheetName val="dongia (2)"/>
      <sheetName val="gtrinh"/>
      <sheetName val="phuluc1"/>
      <sheetName val="TONG HOP VL-NC"/>
      <sheetName val="lam-moi"/>
      <sheetName val="chitiet"/>
      <sheetName val="TONGKE3p "/>
      <sheetName val="Du_lieu"/>
      <sheetName val="TH VL, NC, DDHT Thanhphuoc"/>
      <sheetName val="#REF"/>
      <sheetName val="DONGIA"/>
      <sheetName val="gvl"/>
      <sheetName val="thao-go"/>
      <sheetName val="DON GIA"/>
      <sheetName val="TONGKE-HT"/>
      <sheetName val="DG"/>
      <sheetName val="dtxl"/>
      <sheetName val="LKVL-CK-HT-GD1"/>
      <sheetName val="t-h HA THE"/>
      <sheetName val="CHITIET VL-NC-TT -1p"/>
      <sheetName val="TONG HOP VL-NC TT"/>
      <sheetName val="TNHCHINH"/>
      <sheetName val="TH XL"/>
      <sheetName val="CHITIET VL-NC"/>
      <sheetName val="VC"/>
      <sheetName val="KH-Q1,Q2,01"/>
      <sheetName val="Tiepdia"/>
      <sheetName val="CHITIET VL-NC-TT-3p"/>
      <sheetName val="TDTKP"/>
      <sheetName val="TDTKP1"/>
      <sheetName val="KPVC-BD "/>
      <sheetName val="VCV-BE-TONG"/>
      <sheetName val="ESTI."/>
      <sheetName val="DI-ESTI"/>
      <sheetName val="mau1"/>
      <sheetName val="inth2"/>
      <sheetName val="mau3"/>
      <sheetName val="mau4"/>
      <sheetName val="MAU TH5"/>
      <sheetName val="mau6"/>
      <sheetName val="mau7"/>
      <sheetName val="mau8"/>
      <sheetName val="mauTH9"/>
      <sheetName val="mauTH 10"/>
      <sheetName val="HIEU QUA DAO TAO PC"/>
      <sheetName val="XL4Test5"/>
      <sheetName val="DK-KH"/>
      <sheetName val="NKCTỪ"/>
      <sheetName val="SỔ CÁI"/>
      <sheetName val="BCÂNĐỐI"/>
      <sheetName val="CĐKTOÁN"/>
      <sheetName val="KQHĐKD"/>
      <sheetName val="TỒN QUỸ"/>
      <sheetName val="DK_KH"/>
      <sheetName val="Khoi luong"/>
      <sheetName val="Tra_bang"/>
      <sheetName val="data. invoice"/>
      <sheetName val="M7i M10i"/>
      <sheetName val="D.lgÿÿÿÿÿÿÿÿÿ"/>
      <sheetName val="NKCT?"/>
      <sheetName val="S? CÁI"/>
      <sheetName val="BCÂNÐ?I"/>
      <sheetName val="CÐKTOÁN"/>
      <sheetName val="KQHÐKD"/>
      <sheetName val="T?N QU?"/>
      <sheetName val="thuyet minh bctc"/>
      <sheetName val="tscd"/>
      <sheetName val="bia - tong"/>
      <sheetName val="phan 1 - tong"/>
      <sheetName val="13-01 - dt"/>
      <sheetName val="tong hop lenh chi"/>
      <sheetName val="bia - chi tiet"/>
      <sheetName val="CT 13-01"/>
      <sheetName val="CT 10-10"/>
      <sheetName val="CT 18-01"/>
      <sheetName val="NKCT_"/>
      <sheetName val="S_ CÁI"/>
      <sheetName val="BCÂNÐ_I"/>
      <sheetName val="T_N QU_"/>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sheetData sheetId="13" refreshError="1"/>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sheetData sheetId="118"/>
      <sheetData sheetId="119"/>
      <sheetData sheetId="120"/>
      <sheetData sheetId="121"/>
      <sheetData sheetId="122"/>
      <sheetData sheetId="123"/>
      <sheetData sheetId="124" refreshError="1"/>
      <sheetData sheetId="125" refreshError="1"/>
      <sheetData sheetId="126" refreshError="1"/>
      <sheetData sheetId="1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eu chinh"/>
      <sheetName val="ĐƠN GIÁ-TH"/>
      <sheetName val="ĐƠN GIÁ-CSDL"/>
      <sheetName val="ĐƠN GIÁ-PM"/>
      <sheetName val="LĐ-CSDL"/>
      <sheetName val="DC-CSDL"/>
      <sheetName val="VL-CSDL"/>
      <sheetName val="Tong hop so sanh PM"/>
      <sheetName val="LĐ-PM"/>
      <sheetName val="VL-PM-IN"/>
      <sheetName val="VL-PM"/>
      <sheetName val="DC-PM"/>
      <sheetName val="TB-PM-IN"/>
      <sheetName val="DC-PM-IN"/>
      <sheetName val="TB-PM"/>
      <sheetName val="B1. XD DTQL"/>
      <sheetName val="B2. XD THSD"/>
      <sheetName val="B3. Tac nhan HT"/>
      <sheetName val="B4. XD muc KK"/>
      <sheetName val="Dac ta He thong"/>
      <sheetName val="Thuyet minh Khoi luong DL"/>
      <sheetName val="VL-DL1"/>
      <sheetName val="LĐ-QTGP"/>
      <sheetName val="VL-QTGP"/>
      <sheetName val="DC-QTGP"/>
      <sheetName val="TB-QTGP"/>
      <sheetName val="Đơn giá"/>
      <sheetName val="Sheet2"/>
      <sheetName val="Khối lượng"/>
      <sheetName val="ĐM Lao dong"/>
      <sheetName val="Sheet1"/>
      <sheetName val="ĐM Vat lieu"/>
      <sheetName val="ĐM Dung cu"/>
      <sheetName val="ĐM Thiet bi"/>
      <sheetName val="Năng Lượng"/>
      <sheetName val="Tiền lương"/>
      <sheetName val="Danh mục VL_DC_T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8">
          <cell r="V28">
            <v>231845.8118047337</v>
          </cell>
        </row>
      </sheetData>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FORM FOR INQUIRY"/>
      <sheetName val="FORM OF PROPOSAL RFP-003"/>
      <sheetName val="??-BLDG"/>
      <sheetName val="???????-BLDG"/>
      <sheetName val="Apr1"/>
      <sheetName val="Apr2"/>
      <sheetName val="Apr3"/>
      <sheetName val="Apr4"/>
      <sheetName val="Apr5"/>
      <sheetName val="Apr7"/>
      <sheetName val="Apr8"/>
      <sheetName val="Apr9"/>
      <sheetName val="Sheet1"/>
      <sheetName val="XL4Poppy"/>
      <sheetName val="Dec31"/>
      <sheetName val="Jan2"/>
      <sheetName val="Jan3"/>
      <sheetName val="Jan4"/>
      <sheetName val="Jan6"/>
      <sheetName val="Jan7"/>
      <sheetName val="Jan8"/>
      <sheetName val="Jan9"/>
      <sheetName val="Jan10"/>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Outlets"/>
      <sheetName val="PGs"/>
      <sheetName val="Jan11"/>
      <sheetName val="Jan13"/>
      <sheetName val="Jan14"/>
      <sheetName val="Jan15"/>
      <sheetName val="Jan16"/>
      <sheetName val="Jan17"/>
      <sheetName val="Jan18"/>
      <sheetName val="Jan20"/>
      <sheetName val="Jan21"/>
      <sheetName val="2001"/>
      <sheetName val="2002"/>
      <sheetName val="Tong hop"/>
      <sheetName val="________BLDG"/>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00000000"/>
      <sheetName val="Tdoi t.truong"/>
      <sheetName val="BC DBKH T5"/>
      <sheetName val="BC DBKH T6"/>
      <sheetName val="BC DBKH T7"/>
      <sheetName val="XL4Test5"/>
      <sheetName val="HUNG"/>
      <sheetName val="THO"/>
      <sheetName val="HOA"/>
      <sheetName val="TINH"/>
      <sheetName val="THONG"/>
      <sheetName val="XXXXXXXX"/>
      <sheetName val="XXXXXXX0"/>
      <sheetName val="XXXXXXX1"/>
      <sheetName val="Bia "/>
      <sheetName val="Muc luc"/>
      <sheetName val="Thuyet minh PA1"/>
      <sheetName val="kl xaychan khay"/>
      <sheetName val="BCDPS"/>
      <sheetName val="NKC "/>
      <sheetName val="TM1"/>
      <sheetName val="SC 111"/>
      <sheetName val="NH"/>
      <sheetName val="SC 131"/>
      <sheetName val="SC 133"/>
      <sheetName val="SC 141"/>
      <sheetName val="SC 152"/>
      <sheetName val="SC154"/>
      <sheetName val="SC 331"/>
      <sheetName val="SC333"/>
      <sheetName val="Sc 334"/>
      <sheetName val="SC 411"/>
      <sheetName val="SC 511"/>
      <sheetName val="SC 642 loan"/>
      <sheetName val="SCT642"/>
      <sheetName val="211A"/>
      <sheetName val="211B"/>
      <sheetName val="SCT511"/>
      <sheetName val="SCT627"/>
      <sheetName val="SCT154"/>
      <sheetName val="Hoi phu nu"/>
      <sheetName val="4p1"/>
      <sheetName val="4P"/>
      <sheetName val="Schneider"/>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Q1-02"/>
      <sheetName val="Q2-02"/>
      <sheetName val="Q3-02"/>
      <sheetName val="????-BLDG"/>
      <sheetName val="GVL"/>
      <sheetName val="tam"/>
      <sheetName val="PTDG"/>
      <sheetName val="DTCT"/>
      <sheetName val="DGBQ"/>
      <sheetName val="DGDT"/>
      <sheetName val="Gia trung thau"/>
      <sheetName val="Thanh toan dot 1"/>
      <sheetName val="DTXL"/>
      <sheetName val="THXL"/>
      <sheetName val="dieuphoida"/>
      <sheetName val="dieuphoidat"/>
      <sheetName val="10000000"/>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LUONG CHO HUU"/>
      <sheetName val="thu BHXH,YT"/>
      <sheetName val="Phan bo"/>
      <sheetName val="Luong T5-04"/>
      <sheetName val="THLK2"/>
      <sheetName val="Phan tich VT"/>
      <sheetName val="TKe VT"/>
      <sheetName val="Du tru Vat t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Ga"/>
      <sheetName val="Ca"/>
      <sheetName val="rau"/>
      <sheetName val="Thit"/>
      <sheetName val="Gia vi"/>
      <sheetName val="Gao"/>
      <sheetName val="Quyet toan1"/>
      <sheetName val="Quyet Toan2"/>
      <sheetName val="TH"/>
      <sheetName val="T.hopCPXD04"/>
      <sheetName val="T.hopCPXD04 (2)"/>
      <sheetName val="T.hopCPXDhoanthanh"/>
      <sheetName val="T.hopCPXDhoanthanh (2)"/>
      <sheetName val="HTcpXDQ1"/>
      <sheetName val="T.hop CPXDQ2"/>
      <sheetName val="CpQI"/>
      <sheetName val="CpT4"/>
      <sheetName val="CpT5"/>
      <sheetName val="CpT6"/>
      <sheetName val="CpT7"/>
      <sheetName val="CpT8"/>
      <sheetName val="Cpdc8t (2)"/>
      <sheetName val="Cpdc8t"/>
      <sheetName val="Cpdc8t (3)"/>
      <sheetName val="CpT9"/>
      <sheetName val="CpT10"/>
      <sheetName val="CpT11"/>
      <sheetName val="LK cp xdcb"/>
      <sheetName val="XDCB hoanthanh"/>
      <sheetName val="Sheet2 (3)"/>
      <sheetName val="Sheet3 (3)"/>
      <sheetName val="Sheet2 (4)"/>
      <sheetName val="Sheet3 (4)"/>
      <sheetName val="Mau 1"/>
      <sheetName val="Mau so 2"/>
      <sheetName val="Mau so 3"/>
      <sheetName val="Mau so 7"/>
      <sheetName val="Mau so 8"/>
      <sheetName val="Mau so 9 da tru 45;54"/>
      <sheetName val="Mau so 9 45;54"/>
      <sheetName val="Mau 9 "/>
      <sheetName val="Mau 9 goc"/>
      <sheetName val="Mau 10"/>
      <sheetName val="Mau so 11"/>
      <sheetName val="Bang ngang"/>
      <sheetName val="Bang doc"/>
      <sheetName val="B cham cong"/>
      <sheetName val="Btt luong"/>
      <sheetName val="?¬’P‰¿ì¬?-BLDG"/>
      <sheetName val="?¬P¿ì¬?-BLDG"/>
      <sheetName val="?쒕?-BLDG"/>
      <sheetName val="CQ"/>
      <sheetName val="YV"/>
      <sheetName val="Tong 2 Dvi"/>
      <sheetName val="Hnoi"/>
      <sheetName val="Gbat"/>
      <sheetName val="HP"/>
      <sheetName val="Lcai"/>
      <sheetName val="BSon"/>
      <sheetName val="NDan"/>
      <sheetName val="NHa"/>
      <sheetName val="Lson"/>
      <sheetName val="SGon"/>
      <sheetName val="VPhu"/>
      <sheetName val="Thop 1"/>
      <sheetName val="Thop 2"/>
      <sheetName val="Bao cao"/>
      <sheetName val="?+Invoice!$DF$57?-BLDG"/>
      <sheetName val="BOQ FORM FOR INQÕIRY"/>
      <sheetName val="De nghi thue TNDN2004"/>
      <sheetName val="to trinh dieu chinh thue"/>
      <sheetName val="Bang ke xin thanh toan nam 2005"/>
      <sheetName val="Bang ke xin thanh toan "/>
      <sheetName val="MAu so 11 nam 2003"/>
      <sheetName val="dang ky tam tru can bo di CT"/>
      <sheetName val="Phieu xuat Vtu "/>
      <sheetName val="Phieu nhap Vtu "/>
      <sheetName val="Vat tu lan trai "/>
      <sheetName val="Vat T u can lam phieu T11+ 12"/>
      <sheetName val="Vat tu hung long "/>
      <sheetName val="Vat Tu Can Dung 2004"/>
      <sheetName val="xd. D.M tieu haoNL"/>
      <sheetName val="Du kien nop NS 2004 CV463"/>
      <sheetName val="mau 02ATNDN"/>
      <sheetName val="Nop tien vao NS"/>
      <sheetName val="QTSDhoa don M01"/>
      <sheetName val="BCSD Hdon Mau 26"/>
      <sheetName val="MAU SO 05"/>
      <sheetName val="MAU SO 04"/>
      <sheetName val="TH Mau 03"/>
      <sheetName val="MAU SO 03"/>
      <sheetName val="MAU SO 02"/>
      <sheetName val="Mau So 01"/>
      <sheetName val="Chi tiet SD may CT 2004"/>
      <sheetName val="Bang ke hoa don xin vay NH"/>
      <sheetName val="TK821"/>
      <sheetName val="TK 721"/>
      <sheetName val=" TK 711"/>
      <sheetName val="  TK 642"/>
      <sheetName val=" TK 627"/>
      <sheetName val="Su dung may "/>
      <sheetName val="TK 623"/>
      <sheetName val="Chi tiet ca may "/>
      <sheetName val="Chi tiet NC tung CT 04"/>
      <sheetName val=" TK 622"/>
      <sheetName val="TK 621"/>
      <sheetName val="TK 154 D,Dang sang 2005"/>
      <sheetName val="DT da bao cao thue "/>
      <sheetName val="Doanh thu 2004"/>
      <sheetName val="Chi tiet DT dieu chinh thue "/>
      <sheetName val="bang ke chi tiet CT"/>
      <sheetName val="Chi phi do dang"/>
      <sheetName val="Can doi chi phi CT"/>
      <sheetName val="Chi tiet 511"/>
      <sheetName val=" TK 511"/>
      <sheetName val="TK 411"/>
      <sheetName val="TK 421"/>
      <sheetName val="TK 342"/>
      <sheetName val="TK 338"/>
      <sheetName val=" TK 334"/>
      <sheetName val="TK 333"/>
      <sheetName val="Chi tiet 331"/>
      <sheetName val="TK 331"/>
      <sheetName val=" TK 311"/>
      <sheetName val=" TK 241"/>
      <sheetName val=" TK 214"/>
      <sheetName val="Thue Tai Chinh may suc "/>
      <sheetName val=" TK 211"/>
      <sheetName val="TK 212( May suc )"/>
      <sheetName val="TK 632"/>
      <sheetName val="TK 155"/>
      <sheetName val="TK 154"/>
      <sheetName val=" TK 911"/>
      <sheetName val=" TK 153"/>
      <sheetName val="Chi tiet 152 "/>
      <sheetName val="  TK 152"/>
      <sheetName val="TK 142"/>
      <sheetName val=" TK 141"/>
      <sheetName val=" TK 133"/>
      <sheetName val="Chi tiet 131"/>
      <sheetName val=" TK 131"/>
      <sheetName val="chung tu ghi so "/>
      <sheetName val=" TK 112"/>
      <sheetName val="Can doi TK 2"/>
      <sheetName val="phieu chi 2"/>
      <sheetName val="Phieu chi"/>
      <sheetName val="Phieu thu"/>
      <sheetName val="TK 111"/>
      <sheetName val="dang ky khau hao 2004"/>
      <sheetName val="d ky chi tiet khau hao "/>
      <sheetName val="Phan bo khau hao TSCD"/>
      <sheetName val="Dang ky quy luong "/>
      <sheetName val="bang thanh toan luong 2004"/>
      <sheetName val="Phan bo tien luong BHXH"/>
      <sheetName val="phan bo NVL, CCu "/>
      <sheetName val="DA0463BQ"/>
      <sheetName val="??????-BLDG"/>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
      <sheetName val="=??????-BLDG"/>
      <sheetName val="thietbi"/>
      <sheetName val="KhanhThuong"/>
      <sheetName val="PlotDat4"/>
      <sheetName val="Disch"/>
      <sheetName val="Pack"/>
      <sheetName val="Delivery"/>
      <sheetName val="M50"/>
      <sheetName val="M48"/>
      <sheetName val="M45"/>
      <sheetName val="M38"/>
      <sheetName val="D.Order"/>
      <sheetName val="Report"/>
      <sheetName val="Report.Delivery"/>
      <sheetName val="Monthly"/>
      <sheetName val="V_x000c_(No V-c)"/>
      <sheetName val="Dec#1"/>
      <sheetName val="SC 231"/>
      <sheetName val="SC 410"/>
      <sheetName val="PTDGDT"/>
      <sheetName val="Overhead &amp; Profit B-1"/>
      <sheetName val="DI-ESTI"/>
      <sheetName val="Chart1"/>
      <sheetName val="10_x0000__x0000__x0000__x0000__x0000__x0000_"/>
      <sheetName val="Chi tiet don gia khgi phuc"/>
      <sheetName val="FORM OF PROPNSAL RFP-003"/>
      <sheetName val="N@"/>
      <sheetName val="Don gaa chi tiet"/>
      <sheetName val="XL4Poppq"/>
      <sheetName val="FH"/>
      <sheetName val="Tro gaup"/>
      <sheetName val="?+Anvoice!$DF$57?-BLDG"/>
      <sheetName val="?¬P¿ì¬?"/>
      <sheetName val="TIEUHAO"/>
      <sheetName val="?öm÷²??öm?-BLDG"/>
      <sheetName val="MTL$-INTER"/>
      <sheetName val="Sheat4"/>
      <sheetName val="TSCD"/>
      <sheetName val="Chi tiet dmn gia khoi phuc"/>
      <sheetName val="Hoi phe nu"/>
      <sheetName val="THANG#"/>
      <sheetName val="Sheet("/>
      <sheetName val="Sheed7"/>
      <sheetName val="A`r3"/>
      <sheetName val="Apb4"/>
      <sheetName val="_x0001_pr2"/>
      <sheetName val="T.hopCPXDho_x0000_n_x0000_hanh (2)"/>
      <sheetName val="LK cp _x0000_dcb"/>
      <sheetName val="GDTH_x0000_5"/>
      <sheetName val="Ph_x0000_n_x0000__x0000_ich _x0000_a_x0000_ tu"/>
      <sheetName val="Sc #34"/>
      <sheetName val="quy 1"/>
      <sheetName val="quy 2"/>
      <sheetName val="6 thang"/>
      <sheetName val="quy 3"/>
      <sheetName val="9 TH"/>
      <sheetName val="quy4"/>
      <sheetName val="nam"/>
      <sheetName val="Sheet11"/>
      <sheetName val="Sheet12"/>
      <sheetName val="??+Invoice!$DF$57?????-BLDG"/>
      <sheetName val="SC_x0000_133"/>
      <sheetName val="QC 152"/>
      <sheetName val="SC 41_x0011_"/>
      <sheetName val="SC _x0014_42 loan"/>
      <sheetName val="SCT_x0011_54"/>
      <sheetName val="CT aong"/>
      <sheetName val="Chi p`i van chuyen"/>
      <sheetName val="Chiet tinh dz22"/>
      <sheetName val="MAU QT 2005"/>
      <sheetName val="LUONG"/>
      <sheetName val="MAU 2A"/>
      <sheetName val="MAU 2B"/>
      <sheetName val="TH1"/>
      <sheetName val="TH2"/>
      <sheetName val="TH3"/>
      <sheetName val="TH4"/>
      <sheetName val="TH5"/>
      <sheetName val="TH6"/>
      <sheetName val="TH7"/>
      <sheetName val="TH8"/>
      <sheetName val="TH9"/>
      <sheetName val="TH10"/>
      <sheetName val="TH11"/>
      <sheetName val="TH12"/>
      <sheetName val="TONG 12t"/>
      <sheetName val="TONG 2005"/>
      <sheetName val="KIEMTRA"/>
      <sheetName val="BCDP_x0005_"/>
      <sheetName val="NKC _x0003__x0000__x0000_TM1_x0006__x0000__x0000_SC 111_x0002__x0000__x0000_NH_x0006__x0000__x0000_SC 1"/>
      <sheetName val="9 toan"/>
      <sheetName val="Coc40x40c-"/>
      <sheetName val="Han13"/>
      <sheetName val="T.@_x000c__x0000__x0001__x0000__x0000__x0000__x0003_Ú_x0000__x0000_&lt;_x001f__x0000__x0000__x0000_"/>
      <sheetName val="XL4Po_x0000_p_x0010_"/>
      <sheetName val="_x0010_HANG1"/>
      <sheetName val="FORM OF PROPOSAL RFP-00Ê"/>
      <sheetName val="NhapHD"/>
      <sheetName val="INHOADON"/>
      <sheetName val="DataSource"/>
      <sheetName val="Danhsach KH"/>
      <sheetName val="GIA VON"/>
      <sheetName val="DS 11"/>
      <sheetName val="Module2"/>
      <sheetName val="BC"/>
      <sheetName val="PHANG5"/>
      <sheetName val="Phan tich don gia chi&quot;tiet"/>
      <sheetName val="phan bo _x0005__x0000__x0000__x0000__x0002__x0000_낟꼉飘"/>
      <sheetName val="phan bo "/>
      <sheetName val="Overhead &amp; "/>
      <sheetName val="Overhead &amp; Ԁ_x0000__x0000__x0000_"/>
      <sheetName val="Overhead &amp; Ԁ_x0000__x0000__x0000_Ȁ"/>
      <sheetName val="Sheet17"/>
      <sheetName val="Sheet13"/>
      <sheetName val="Sheet14"/>
      <sheetName val="Sheet15"/>
      <sheetName val="Sheet16"/>
      <sheetName val="IBASE"/>
      <sheetName val="Overhead &amp; ?_x0000__x0000__x0000_?"/>
      <sheetName val="VL(No V-c)_x0005__x0000__x0000_X"/>
      <sheetName val="??-BLDG"/>
      <sheetName val="??-BLDG"/>
      <sheetName val="??-BLDG"/>
      <sheetName val="_x0000_ý_x000a__x000d__x0002_E_x0010__x0000_ý_x000a__x000d__x0003_C_x0005__x0000_ɾ_x000a__x000d__x0004_F"/>
      <sheetName val="䌀Ԁ_x0000_縀ਂഀЀ䘀_x0000_풂ـḀഀԀ䈀_x0000__x0000__x0000_Ⰰ@ఀԀࣿ娀"/>
      <sheetName val="_x0005_B_x0000__x0000__x0000_䀬_x0000__x000c_％_x0008_ꁚഀ"/>
      <sheetName val="븒ᨀഀ؀䘀䘀䘀䘀䘀䘀䘀䘀"/>
      <sheetName val="FFFFFF"/>
      <sheetName val="䘀䘀ༀ؀ᬀഀ"/>
      <sheetName val="_x001b__x000d__x0010_C_x0000__x0000_"/>
      <sheetName val="_x0000__x0000_Ⰰࡀ฀က"/>
      <sheetName val="_x000e_０_x0005_؁က縀"/>
      <sheetName val="_x0010_ɾ_x000a__x000e__x0000_C"/>
      <sheetName val="䌀_x0000_᐀ŀ؂฀"/>
      <sheetName val="_x0006__x000e__x0001_Dý_x000a__x000e_"/>
      <sheetName val="_x000a__x000e__x0002_E_x0011__x0000_"/>
      <sheetName val="_x0000_ﴀ਀฀̀䌀"/>
      <sheetName val="_x0003_C_x0005__x0000_ɾ_x000a_"/>
      <sheetName val="ਂ฀Ѐ䘀_x0000_휾"/>
      <sheetName val="㸀䃗_x0006__x001e__x000e__x0005_"/>
      <sheetName val="耀䁉_x0000__x000d_％_x0008_"/>
      <sheetName val="ࣿ娀 _x000e_쀐븒"/>
      <sheetName val="ዀ¾_x001a__x000e__x0006_F"/>
      <sheetName val="FFFF"/>
      <sheetName val="_x001b__x000e__x0010_C"/>
      <sheetName val="䁉_x0008__x000f_％"/>
      <sheetName val="׿Ā_x0006__x0010_"/>
      <sheetName val="縀ਂༀ_x0000_"/>
      <sheetName val="_x0000_C_x0000_䀤"/>
      <sheetName val="﵀਀ༀĀ䐀"/>
      <sheetName val="ý_x000a__x000f__x0002_"/>
      <sheetName val="ý_x000a__x000f__x0003_"/>
      <sheetName val="䌀᐀_x0000_縀"/>
      <sheetName val="ɾ_x000a__x000f__x0004_"/>
      <sheetName val="䘀_x0000_튎ـ"/>
      <sheetName val="_x0006__x001e__x000f__x0005_B"/>
      <sheetName val="B_x0000__x0000__x0000__x0000_"/>
      <sheetName val="_x0000_ _x000f_０_x0008_"/>
      <sheetName val="_x0008_ꑚༀကዀ"/>
      <sheetName val="ዀ¾_x001a__x000f__x0006_"/>
      <sheetName val="_x0006_FFFF"/>
      <sheetName val="FFFFF"/>
      <sheetName val="FFF_x000f__x0006_"/>
      <sheetName val="_x0006__x001b__x000f__x0010_C"/>
      <sheetName val="C_x0000__x0000__x0000__x0000_"/>
      <sheetName val="_x0000_(_x0010_０_x0005_؁က"/>
      <sheetName val="؁က縀"/>
      <sheetName val="ਂက_x0000_䌀"/>
      <sheetName val="C_x0000_䀦ý"/>
      <sheetName val="਀ကĀ䐀ᔀ_x0000_ﴀ਀"/>
      <sheetName val="_x0000_ý_x000a__x0010__x0002_E_x0016__x0000_ý_x000a__x0010__x0003_"/>
      <sheetName val="_x0016_x_x0000__x0000__x0000__x0000__x0000__x0007_６_x0011_ࡄጀ䓀_x0008_쀄䐅_x0008_쀔縃ਂ"/>
      <sheetName val="쀓ࡄЀ׀ࡄ᐀πɾ_x000a__x0009__x0000_í_x0000_䀘ȁ_x0006__x0009__x0001_ȉɾ_x000a__x0009__x0002_î"/>
      <sheetName val="ŀ؂ऀĀऀ縂ਂऀȀ帀㹓"/>
      <sheetName val="_x000a__x0009__x0003_÷Ĉ_x0000_½_x0012__x0009__x0004_ð_x0000_"/>
      <sheetName val="ऀЀ_x0000_㠀"/>
      <sheetName val="䀸ñ鰀䂸_x0005_¾"/>
      <sheetName val="븀⠀ऀ؀"/>
      <sheetName val="òòòóôð"/>
      <sheetName val=""/>
      <sheetName val="ððððòò"/>
      <sheetName val="ꀀ砀ᘀ縀ਂ"/>
      <sheetName val="ɾ_x000a__x000a__x0000_í_x0000_䀜"/>
      <sheetName val="_x0000_䀜ȁ_x0006__x000a__x0001_"/>
      <sheetName val="Āऀ縂ਂ਀Ȁ"/>
      <sheetName val="_x000a__x0002_î䃸ý"/>
      <sheetName val="﵀਀਀̀ሀ"/>
      <sheetName val="÷Ē_x0000_½_x0012__x000a_"/>
      <sheetName val="䀸ñꠀ䂶_x0005_¾"/>
      <sheetName val="븀☀਀؀"/>
      <sheetName val=""/>
      <sheetName val="ðððò"/>
      <sheetName val="ꀀᔀ؀"/>
      <sheetName val="_x0006__x001b__x000a__x0016_"/>
      <sheetName val="砀_x0000__x0000__x0000_"/>
      <sheetName val="_x0000__x0000__x0008__x0008_"/>
      <sheetName val="ᘀ׿Ā_x000a_"/>
      <sheetName val="ᘀ밀ᬄ਀"/>
      <sheetName val="_x000a__x001b_ᘖᄀ"/>
      <sheetName val="ᄑ䰀_x0000_샽L"/>
      <sheetName val="L׀L"/>
      <sheetName val="_x0000_샾縃ਂ"/>
      <sheetName val="_x000a__x000b__x0000_í"/>
      <sheetName val="_x0000_ ŀ؂"/>
      <sheetName val="_x0006__x000b__x0001_ȉ"/>
      <sheetName val="縂ਂ଀Ȁ"/>
      <sheetName val="_x0002_î卖&gt;"/>
      <sheetName val="ጀ_x0001_봀ሀ"/>
      <sheetName val="ሀ଀Ѐ_x0000_"/>
      <sheetName val="_x0000_㠀_x0000_넰"/>
      <sheetName val="넰Հ븀☀଀"/>
      <sheetName val="଀؀"/>
      <sheetName val=""/>
      <sheetName val=""/>
      <sheetName val=""/>
      <sheetName val="_x0005_ਁᘀ縀"/>
      <sheetName val="ɾ_x000a__x000c__x0000_í_x0000_䀢ȁ"/>
      <sheetName val="∀ŀ؂ఀĀऀ縂ਂఀȀ저"/>
      <sheetName val="TT_35"/>
      <sheetName val="²_x0000__x0000_AI TK 112"/>
      <sheetName val="DG "/>
      <sheetName val="10??????"/>
      <sheetName val="10?"/>
      <sheetName val="T.@_x000c_?_x0001_???_x0003_Ú??&lt;_x001f_???"/>
      <sheetName val="DG"/>
      <sheetName val="SUMMARY"/>
      <sheetName val="__-BLDG"/>
      <sheetName val="_______-BLDG"/>
      <sheetName val="____-BLDG"/>
      <sheetName val="______-BLDG"/>
      <sheetName val="_¬’P‰¿ì¬_-BLDG"/>
      <sheetName val="_¬P¿ì¬_-BLDG"/>
      <sheetName val="_쒕_-BLDG"/>
      <sheetName val="_+Invoice!$DF$57_-BLDG"/>
      <sheetName val="bang tien luong"/>
      <sheetName val="CT 1md &amp; dau conM"/>
      <sheetName val="=______-BLDG"/>
      <sheetName val="TK Ngoai b!ng"/>
      <sheetName val="TMinh BC T_x0001_"/>
      <sheetName val="So _x0004_GNH "/>
      <sheetName val="XL4Wÿÿÿÿ"/>
      <sheetName val="Luong mot!ngay cong xay lap"/>
      <sheetName val="to tri4e2_x0000__x0018_e2_x0000__x0019_¼\v_x0000__x0000__x0000__x0000_4e"/>
      <sheetName val="_x0000_K¾\v_x0002__x0000__x0000__x0000__x0000__x0013_&gt;_x0000__x0000__x0000__x0000__x0000__x0001__x0000__x0000__x0008_nam _x0008__x0000__x0000__x0000__x0007__x0000_"/>
      <sheetName val="PNT-QUOT-#3"/>
      <sheetName val="COAT&amp;WRAP-QIOT-#3"/>
      <sheetName val="_x0000__x0000__x0000_䦀"/>
      <sheetName val="10_x0000_"/>
      <sheetName val="T.@_x000c__x0000__x0001__x0000__x0003_Ú_x0000_&lt;_x001f__x0000_"/>
      <sheetName val="T.@_x000c__x0000__x0001__x0000__x0003_Ú&lt;_x001f__x0000_"/>
      <sheetName val="10"/>
      <sheetName val="Ԁ䈀_x0000__x0000__x0000_䦀"/>
      <sheetName val="䘀䘀䘀䘀䘀䘀䘀䘀"/>
      <sheetName val="䘀ༀ؀ᬀ"/>
      <sheetName val="䐀ሀ_x0000_ﴀ"/>
      <sheetName val="䔀ጀ_x0000_ﴀ"/>
      <sheetName val="ऀЀ_x0000_㠀"/>
      <sheetName val="_x0000_"/>
      <sheetName val=""/>
      <sheetName val="Phan bo k_x0005__x0000__x0000__x0000__x0002__x0000_"/>
      <sheetName val="Phan bo k"/>
      <sheetName val="??-BLD聇"/>
      <sheetName val="?¬’P‰¿_x0000__x0000_¬?-BLDG"/>
      <sheetName val="_x001b__x000d__x0010_C_x0000_"/>
      <sheetName val="B_x0000_"/>
      <sheetName val="CT 1md &amp; dae cong"/>
      <sheetName val="0_x0010_000000"/>
      <sheetName val="?+Invoice!$DF$57㊞_x0000_-BLD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refreshError="1"/>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refreshError="1"/>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refreshError="1"/>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refreshError="1"/>
      <sheetData sheetId="376" refreshError="1"/>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sheetData sheetId="399" refreshError="1"/>
      <sheetData sheetId="400" refreshError="1"/>
      <sheetData sheetId="401"/>
      <sheetData sheetId="402"/>
      <sheetData sheetId="403" refreshError="1"/>
      <sheetData sheetId="404"/>
      <sheetData sheetId="405" refreshError="1"/>
      <sheetData sheetId="406"/>
      <sheetData sheetId="407" refreshError="1"/>
      <sheetData sheetId="408"/>
      <sheetData sheetId="409" refreshError="1"/>
      <sheetData sheetId="410" refreshError="1"/>
      <sheetData sheetId="411"/>
      <sheetData sheetId="412" refreshError="1"/>
      <sheetData sheetId="413" refreshError="1"/>
      <sheetData sheetId="414" refreshError="1"/>
      <sheetData sheetId="415" refreshError="1"/>
      <sheetData sheetId="416" refreshError="1"/>
      <sheetData sheetId="417" refreshError="1"/>
      <sheetData sheetId="418" refreshError="1"/>
      <sheetData sheetId="419"/>
      <sheetData sheetId="420" refreshError="1"/>
      <sheetData sheetId="421" refreshError="1"/>
      <sheetData sheetId="422"/>
      <sheetData sheetId="423"/>
      <sheetData sheetId="424"/>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sheetData sheetId="436"/>
      <sheetData sheetId="437"/>
      <sheetData sheetId="438"/>
      <sheetData sheetId="439"/>
      <sheetData sheetId="440"/>
      <sheetData sheetId="441"/>
      <sheetData sheetId="442" refreshError="1"/>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refreshError="1"/>
      <sheetData sheetId="463" refreshError="1"/>
      <sheetData sheetId="464"/>
      <sheetData sheetId="465"/>
      <sheetData sheetId="466"/>
      <sheetData sheetId="467" refreshError="1"/>
      <sheetData sheetId="468"/>
      <sheetData sheetId="469"/>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sheetData sheetId="481" refreshError="1"/>
      <sheetData sheetId="482" refreshError="1"/>
      <sheetData sheetId="483" refreshError="1"/>
      <sheetData sheetId="484"/>
      <sheetData sheetId="485"/>
      <sheetData sheetId="486"/>
      <sheetData sheetId="487"/>
      <sheetData sheetId="488"/>
      <sheetData sheetId="489"/>
      <sheetData sheetId="490"/>
      <sheetData sheetId="491" refreshError="1"/>
      <sheetData sheetId="492" refreshError="1"/>
      <sheetData sheetId="493" refreshError="1"/>
      <sheetData sheetId="494" refreshError="1"/>
      <sheetData sheetId="495" refreshError="1"/>
      <sheetData sheetId="496" refreshError="1"/>
      <sheetData sheetId="497"/>
      <sheetData sheetId="498"/>
      <sheetData sheetId="499"/>
      <sheetData sheetId="500"/>
      <sheetData sheetId="501"/>
      <sheetData sheetId="502" refreshError="1"/>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refreshError="1"/>
      <sheetData sheetId="550"/>
      <sheetData sheetId="551"/>
      <sheetData sheetId="552" refreshError="1"/>
      <sheetData sheetId="553"/>
      <sheetData sheetId="554"/>
      <sheetData sheetId="555"/>
      <sheetData sheetId="556"/>
      <sheetData sheetId="557"/>
      <sheetData sheetId="558"/>
      <sheetData sheetId="559"/>
      <sheetData sheetId="560" refreshError="1"/>
      <sheetData sheetId="561"/>
      <sheetData sheetId="562"/>
      <sheetData sheetId="563"/>
      <sheetData sheetId="564"/>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sheetData sheetId="582"/>
      <sheetData sheetId="583"/>
      <sheetData sheetId="584"/>
      <sheetData sheetId="585"/>
      <sheetData sheetId="586"/>
      <sheetData sheetId="587"/>
      <sheetData sheetId="588"/>
      <sheetData sheetId="589"/>
      <sheetData sheetId="590"/>
      <sheetData sheetId="591"/>
      <sheetData sheetId="592" refreshError="1"/>
      <sheetData sheetId="593" refreshError="1"/>
      <sheetData sheetId="594" refreshError="1"/>
      <sheetData sheetId="595" refreshError="1"/>
      <sheetData sheetId="596"/>
      <sheetData sheetId="597"/>
      <sheetData sheetId="598" refreshError="1"/>
      <sheetData sheetId="599" refreshError="1"/>
      <sheetData sheetId="600"/>
      <sheetData sheetId="60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sheetData sheetId="613"/>
      <sheetData sheetId="614" refreshError="1"/>
      <sheetData sheetId="615"/>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refreshError="1"/>
      <sheetData sheetId="625"/>
      <sheetData sheetId="626"/>
      <sheetData sheetId="627" refreshError="1"/>
      <sheetData sheetId="628" refreshError="1"/>
      <sheetData sheetId="629" refreshError="1"/>
      <sheetData sheetId="630" refreshError="1"/>
      <sheetData sheetId="631"/>
      <sheetData sheetId="632"/>
      <sheetData sheetId="633"/>
      <sheetData sheetId="634"/>
      <sheetData sheetId="635"/>
      <sheetData sheetId="636" refreshError="1"/>
      <sheetData sheetId="637"/>
      <sheetData sheetId="638"/>
      <sheetData sheetId="639"/>
      <sheetData sheetId="640"/>
      <sheetData sheetId="6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T"/>
      <sheetName val="D.lg Thang Mo"/>
      <sheetName val="CT Thang Mo"/>
      <sheetName val="D.lg Phu Lung"/>
      <sheetName val="CT  PL"/>
      <sheetName val="D.lg Lao &amp; chai"/>
      <sheetName val="CT  Lao &amp; chai"/>
      <sheetName val="Gia thau TM"/>
      <sheetName val="TH chao thau (2)"/>
      <sheetName val="KHTC "/>
      <sheetName val="Tien do"/>
      <sheetName val="Nguon goc VT"/>
      <sheetName val="TH chao thau"/>
      <sheetName val="Ten da dat"/>
      <sheetName val="Sheet1"/>
      <sheetName val="Sheet6"/>
      <sheetName val="Sheet2"/>
      <sheetName val="Sheet7"/>
      <sheetName val="Sheet4"/>
      <sheetName val="Sheet5"/>
      <sheetName val="Sheet3"/>
      <sheetName val="XL4Poppy"/>
      <sheetName val="(1)TK_ThueGTGT_Thang"/>
      <sheetName val=""/>
      <sheetName val="Ten da dat_x0000__x0003_材本柀果栰栌梠桼検楠"/>
      <sheetName val="K懼TC "/>
      <sheetName val="Ap Don"/>
      <sheetName val="Ap Gia Be"/>
      <sheetName val="Áp Xom Moi"/>
      <sheetName val="Ap Trang Lam"/>
      <sheetName val="Ap Trung Hoa"/>
      <sheetName val="Ap Lao Tao Trung"/>
      <sheetName val="XXXXXXXX"/>
      <sheetName val="HelpMe"/>
      <sheetName val="1KP"/>
      <sheetName val="2D1"/>
      <sheetName val="3V1"/>
      <sheetName val="4P1"/>
      <sheetName val="5KL"/>
      <sheetName val="6DD"/>
      <sheetName val="7KNML"/>
      <sheetName val="8ML"/>
      <sheetName val="NC-m"/>
      <sheetName val="gia VT"/>
      <sheetName val="BTRA"/>
      <sheetName val="CFC"/>
      <sheetName val="NiCau"/>
      <sheetName val="TDO"/>
      <sheetName val="QD33"/>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d0000000"/>
      <sheetName val="e0000000"/>
      <sheetName val="2.KLDT"/>
      <sheetName val="0.BTH.CHNG"/>
      <sheetName val="BTHKP"/>
      <sheetName val="000000"/>
      <sheetName val="3.THVT"/>
      <sheetName val="4.PTVT"/>
      <sheetName val="DANH MUC"/>
      <sheetName val="tkkl"/>
      <sheetName val="5.BANG KHOI LUONG"/>
      <sheetName val="Ten da dat_x0000__x0003_材™本™柀™果™栰™栌™梠™桼™検™楠"/>
      <sheetName val="DTCT"/>
      <sheetName val="Dgia vat tu"/>
      <sheetName val="Don gia_III"/>
      <sheetName val="???????????????????????????????"/>
      <sheetName val="Ten da dat_x0000__x0003_??????????"/>
      <sheetName val="Ten da dat_x0000__x0003_???????????????????"/>
      <sheetName val="Ten da dat_x0000__x0003_?™?™?™?™?™?™?™?™?™?"/>
      <sheetName val="K?TC "/>
      <sheetName val="Chiet tinh dz35"/>
      <sheetName val="Ten da dat?_x0003_材本柀果栰栌梠桼検楠"/>
      <sheetName val="Ten da dat?_x0003_材™本™柀™果™栰™栌™梠™桼™検™楠"/>
      <sheetName val="MTO REV.2(ARMOR)"/>
      <sheetName val="Ap Tr@_x0004__x0000__x0001__x0000__x0000__x0000_"/>
      <sheetName val="Ap Tr@_x0004_"/>
      <sheetName val="Ten da dat?_x0003_??????????"/>
      <sheetName val="Ten da dat?_x0003_???????????????????"/>
      <sheetName val="Ten da dat?_x0003_?™?™?™?™?™?™?™?™?™?"/>
      <sheetName val="Ap Tr@_x0004_?_x0001_???"/>
      <sheetName val="Ap Tr@_x0004_?_x0001_?"/>
      <sheetName val="Chiet tinh 0,4KV"/>
      <sheetName val="_______________________________"/>
      <sheetName val="K_TC "/>
      <sheetName val="Ten da dat__x0003_材本柀果栰栌梠桼検楠"/>
      <sheetName val="Ten da dat__x0003_材™本™柀™果™栰™栌™梠™桼™検™楠"/>
      <sheetName val="Ten da dat__x0003___________"/>
      <sheetName val="Ten da dat__x0003____________________"/>
      <sheetName val="Ten da dat__x0003__™_™_™_™_™_™_™_™_™_"/>
      <sheetName val="Ap Tr@_x0004___x0001____"/>
      <sheetName val="Ap Tr@_x0004___x0001__"/>
      <sheetName val="dongia (2)"/>
      <sheetName val="LKVL-CK-HT-GD1"/>
      <sheetName val="giathanh1"/>
      <sheetName val="lam-moi"/>
      <sheetName val="TONG HOP VL-NC"/>
      <sheetName val="thao-go"/>
      <sheetName val="THPDMoi  (2)"/>
      <sheetName val="gtrinh"/>
      <sheetName val="phuluc1"/>
      <sheetName val="chitiet"/>
      <sheetName val="TONGKE3p "/>
      <sheetName val="TH VL, NC, DDHT Thanhphuoc"/>
      <sheetName val="#REF"/>
      <sheetName val="DONGIA"/>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Ten da dat_x0000__x0000__x0000__x0000__x0000__x0000__x0000__x0000_̃̃̃̃Ϩ_x0000_㣤e狈秌_x0015__x0000_О"/>
      <sheetName val="Ten da dat_x0000_f㆘f㇀f㇨f㈐f㈸fゐf㋰f㌘f㍀f㍨"/>
      <sheetName val="DF"/>
      <sheetName val="Ten da dat_x0000__x0003_材本柀果栰栌梠桼䤜楠"/>
      <sheetName val="Sheep1"/>
      <sheetName val="_x0018_L4Poppy"/>
      <sheetName val="Ten da dat?f㆘f㇀f㇨f㈐f㈸fゐf㋰f㌘f㍀f㍨"/>
      <sheetName val="Ten da dat?_x0003_材本柀果栰栌梠桼䤜楠"/>
      <sheetName val="D.lg Lao &amp; 2_x0000__x0000_"/>
      <sheetName val="D.lg Lao &amp; 2??"/>
      <sheetName val="D.lg Lao &amp; 2"/>
      <sheetName val="D.lg Lao &amp; 2__"/>
      <sheetName val="D.lg Lao &amp; 2_x0000__x0000_€"/>
      <sheetName val="D.lg Lao &amp; 2??€"/>
      <sheetName val="D.lg Lao &amp; 2__€"/>
      <sheetName val="Ten da dat?_x0003_???????????????7???"/>
      <sheetName val="Thuong"/>
      <sheetName val="DKL"/>
      <sheetName val="TGL-TC"/>
      <sheetName val="Chart1"/>
      <sheetName val="TLL"/>
      <sheetName val="TTL"/>
      <sheetName val="DKTC "/>
      <sheetName val="HDTS"/>
      <sheetName val="TTLuong"/>
      <sheetName val="Ten da dat__x0003_???????????????????"/>
      <sheetName val="Ten da dat__x0003_??????????"/>
      <sheetName val="_x0000__x0000__x0000__x0000__x0000__x0000__x0000__x0001__x0000_??_x0000__x0000__x0000__x0000__x0000__x0000__x0000__x0000__x0000__x0000__x0000__x0000__x0000__x0000_??_x0000__x0000_?_x0000_"/>
      <sheetName val="Bang KT"/>
      <sheetName val="DS T.bi"/>
      <sheetName val="CPK"/>
      <sheetName val="Khoi luong"/>
      <sheetName val="Chiet tinh dz22"/>
      <sheetName val="Ten da dat_x0000_̃_x0007__x0000_%_x0000__x0000__x0000__x0000__x0000__x0000__x0000_̃̃_xffff__xffff_̃̃̃̃̃"/>
      <sheetName val="Ten da dat__x0003________________7___"/>
      <sheetName val="f?f?f?f?f?f?f?f?f?f?f?f?f?f?f?f"/>
      <sheetName val="f_f_f_f_f_f_f_f_f_f_f_f_f_f_f_f"/>
      <sheetName val="D_lg_Thang_Mo"/>
      <sheetName val="CT_Thang_Mo"/>
      <sheetName val="D_lg_Phu_Lung"/>
      <sheetName val="CT__PL"/>
      <sheetName val="D_lg_Lao_&amp;_chai"/>
      <sheetName val="CT__Lao_&amp;_chai"/>
      <sheetName val="Gia_thau_TM"/>
      <sheetName val="TH_chao_thau_(2)"/>
      <sheetName val="KHTC_"/>
      <sheetName val="Tien_do"/>
      <sheetName val="Nguon_goc_VT"/>
      <sheetName val="TH_chao_thau"/>
      <sheetName val="Ten_da_dat"/>
      <sheetName val="gia_VT"/>
      <sheetName val="Ap_Don"/>
      <sheetName val="Ap_Gia_Be"/>
      <sheetName val="Áp_Xom_Moi"/>
      <sheetName val="Ap_Trang_Lam"/>
      <sheetName val="Ap_Trung_Hoa"/>
      <sheetName val="Ap_Lao_Tao_Trung"/>
      <sheetName val="Ten_da_dat材™本™柀™果™栰™栌™梠™桼™検™楠"/>
      <sheetName val="K懼TC_"/>
      <sheetName val="2_KLDT"/>
      <sheetName val="0_BTH_CHNG"/>
      <sheetName val="3_THVT"/>
      <sheetName val="4_PTVT"/>
      <sheetName val="DANH_MUC"/>
      <sheetName val="5_BANG_KHOI_LUONG"/>
      <sheetName val="MTO_REV_2(ARMOR)"/>
      <sheetName val="Ten_da_dat材本柀果栰栌梠桼検楠"/>
      <sheetName val="D_lg_Thang_Mo1"/>
      <sheetName val="CT_Thang_Mo1"/>
      <sheetName val="D_lg_Phu_Lung1"/>
      <sheetName val="CT__PL1"/>
      <sheetName val="D_lg_Lao_&amp;_chai1"/>
      <sheetName val="CT__Lao_&amp;_chai1"/>
      <sheetName val="Gia_thau_TM1"/>
      <sheetName val="TH_chao_thau_(2)1"/>
      <sheetName val="KHTC_1"/>
      <sheetName val="Tien_do1"/>
      <sheetName val="Nguon_goc_VT1"/>
      <sheetName val="TH_chao_thau1"/>
      <sheetName val="Ten_da_dat1"/>
      <sheetName val="gia_VT1"/>
      <sheetName val="Ap_Don1"/>
      <sheetName val="Ap_Gia_Be1"/>
      <sheetName val="Áp_Xom_Moi1"/>
      <sheetName val="Ap_Trang_Lam1"/>
      <sheetName val="Ap_Trung_Hoa1"/>
      <sheetName val="Ap_Lao_Tao_Trung1"/>
      <sheetName val="K懼TC_1"/>
      <sheetName val="2_KLDT1"/>
      <sheetName val="0_BTH_CHNG1"/>
      <sheetName val="3_THVT1"/>
      <sheetName val="4_PTVT1"/>
      <sheetName val="DANH_MUC1"/>
      <sheetName val="5_BANG_KHOI_LUONG1"/>
      <sheetName val="MTO_REV_2(ARMOR)1"/>
      <sheetName val="Ten da dat__x0003_材本柀果栰栌梠桼䤜楠"/>
      <sheetName val="Ten da dat_f㆘f㇀f㇨f㈐f㈸fゐf㋰f㌘f㍀f㍨"/>
      <sheetName val="QUY1"/>
      <sheetName val="QUY2"/>
      <sheetName val="QUY3"/>
      <sheetName val="QUY4"/>
      <sheetName val="Nam"/>
      <sheetName val="2011"/>
      <sheetName val="Q.1"/>
      <sheetName val="Q.2"/>
      <sheetName val="th.7ch. nhu"/>
      <sheetName val="Ten_da_dat??????????"/>
      <sheetName val="Ten_da_dat???????????????????"/>
      <sheetName val="Ten_da_dat__________"/>
      <sheetName val="Ten_da_dat___________________"/>
      <sheetName val="Ten da dat????????̃̃̃̃Ϩ?㣤e狈秌_x0015_?О"/>
      <sheetName val="Ten da dat_x0000__x0003_材_x0019_本柀果栰栌梠桼検楠"/>
      <sheetName val="Cheet5"/>
      <sheetName val="???/???????????????????????????"/>
      <sheetName val="Khai toan XD"/>
      <sheetName val="Ten da dat_x0000_f?f?f?f?f?f?f?f?f?f?"/>
      <sheetName val="K?TC_"/>
      <sheetName val="K?TC_1"/>
      <sheetName val="Ten da dat?f?f?f?f?f?f?f?f?f?f?"/>
      <sheetName val="gvl"/>
      <sheetName val="THKP"/>
      <sheetName val="DTXL"/>
      <sheetName val="PTKL"/>
      <sheetName val="KL"/>
      <sheetName val="BK"/>
      <sheetName val="BKL BV"/>
      <sheetName val="QD-437"/>
      <sheetName val="DG_Binh Duong"/>
      <sheetName val="89"/>
      <sheetName val="PRO.OT1"/>
      <sheetName val="Ten da dat_x0000__x0000__x0000__x0000__x0000__x0000_쨁ￊ_xdba0_x_x0000__x0000__x0000__x0000__x0000__x0000__x0000__x0000__x0000__x0000__x0000_"/>
      <sheetName val="瑥㌳_x0007_匀"/>
      <sheetName val="桓敥㍴ܴ_x0000_桓敥㍴ܵ_x0000_桓敥㍴"/>
      <sheetName val="ܵ_x0000_桓敥㍴ܶ_x0000_桓敥㍴ܷ"/>
      <sheetName val="桓敥㍴ܷ_x0000_桓敥㍴ܸ_x0000_桓敥㍴"/>
      <sheetName val="ܸ_x0000_桓敥㍴ܹ"/>
      <sheetName val="㤳_x0007_匀敨瑥〴_x0007_匀敨瑥ㄴ_x0007_匀敨瑥"/>
      <sheetName val="瑥ㄴ_x0007_匀敨瑥㈴_x0007_匀敨瑥㌴_x0007_匀"/>
      <sheetName val="桓敥㑴ܳ_x0000_桓敥㑴ܴ_x0000_桓"/>
      <sheetName val="㑴ܴ_x0000_桓敥㑴ܵ_x0000_桓敥㑴ܶ_x0000_桓敥㑴"/>
      <sheetName val="瑥㘴_x0007_匀敨"/>
      <sheetName val="敨瑥㜴_x0007_匀敨瑥"/>
      <sheetName val="敨瑥㠴_x0007_匀敨瑥㤴_x0007_匀敨瑥"/>
      <sheetName val="ܹ_x0000_桓敥㕴Ȱ_x0000_䍎_x0002_嘀ь_x0000_"/>
      <sheetName val="Ƀ_x0000_䱖_x0004_吀䑈є_x0000_䡔呑"/>
      <sheetName val="Ten da dat??????쨁ￊ_xdba0_x???????????"/>
      <sheetName val="桓敥㍴ܴ?桓敥㍴ܵ?桓敥㍴"/>
      <sheetName val="ܵ?桓敥㍴ܶ?桓敥㍴ܷ"/>
      <sheetName val="桓敥㍴ܷ?桓敥㍴ܸ?桓敥㍴"/>
      <sheetName val="ܸ?桓敥㍴ܹ"/>
      <sheetName val="桓敥㑴ܳ?桓敥㑴ܴ?桓"/>
      <sheetName val="㑴ܴ?桓敥㑴ܵ?桓敥㑴ܶ?桓敥㑴"/>
      <sheetName val="ܹ?桓敥㕴Ȱ?䍎_x0002_嘀ь?"/>
      <sheetName val="Ƀ?䱖_x0004_吀䑈є?䡔呑"/>
      <sheetName val="Ten da dat_x0000__x0000__x0000__x0000__x0000__x0000__x0000_쀀_x0000_쀀_x0009__x0000__x0000__x0000__x0000__x0000__x0000__x0000__x0000__x0000__x0000_"/>
      <sheetName val="桓敥㍴ܴ"/>
      <sheetName val="ܵ"/>
      <sheetName val="桓敥㍴ܷ"/>
      <sheetName val="ܸ"/>
      <sheetName val="桓敥㑴ܳ"/>
      <sheetName val="㑴ܴ"/>
      <sheetName val="ܹ"/>
      <sheetName val="Ten da dat______쨁ￊ_xdba0_x___________"/>
      <sheetName val="桓敥㍴ܴ_桓敥㍴ܵ_桓敥㍴"/>
      <sheetName val="ܵ_桓敥㍴ܶ_桓敥㍴ܷ"/>
      <sheetName val="桓敥㍴ܷ_桓敥㍴ܸ_桓敥㍴"/>
      <sheetName val="ܸ_桓敥㍴ܹ"/>
      <sheetName val="桓敥㑴ܳ_桓敥㑴ܴ_桓"/>
      <sheetName val="㑴ܴ_桓敥㑴ܵ_桓敥㑴ܶ_桓敥㑴"/>
      <sheetName val="ܹ_桓敥㕴Ȱ_䍎_x0002_嘀ь_"/>
      <sheetName val="Ƀ_䱖_x0004_吀䑈є_䡔呑"/>
      <sheetName val="gia vt,nc,may"/>
      <sheetName val="Ten da dat_x0000__x0000__x0000__x0000__x0000__x0000_頁㻈䞜Ë_x0000__x0000__x0000__x0000__x0000__x0000__x0000__x0000__x0000__x0000__x0000_"/>
      <sheetName val="Ten da dat_x0000__x0000__x0000__x0000__x0000__x0000__x0001__x0000_䞜Ë_x0000__x0000__x0000__x0000__x0000__x0000__x0000__x0000__x0000__x0000__x0000_"/>
      <sheetName val="Ten da dat_x0000__x0000_ _x0000_d_x0000_a_x0000_t_x0000__x0000__x0000__x0000__x0000__x0000__x0000__x0000__x0000__x0000__x0000__x0000_"/>
      <sheetName val="Ten da dat_x0000__x0000__x0000__x0000__x0000__x0000_阁㻈䞜Ë_x0000__x0000__x0000__x0000__x0000__x0000__x0000__x0000__x0000__x0000__x0000_"/>
      <sheetName val="Ten da dat_x0000__x0000_湰_x0000__x0000_殸_x0000__x0000_溨_x0000__x0000_滠_x0000__x0000_漀_x0000_"/>
      <sheetName val="Ten da dat???????쀀?쀀_x0009_??????????"/>
      <sheetName val="Ten da dat??????頁㻈䞜Ë???????????"/>
      <sheetName val="Ƀ"/>
      <sheetName val="Ten da dat________̃̃̃̃Ϩ_㣤e狈秌_x0015__О"/>
      <sheetName val="Ap Tr@_x0004__x0000__x0001__x0000_"/>
    </sheetNames>
    <sheetDataSet>
      <sheetData sheetId="0" refreshError="1"/>
      <sheetData sheetId="1" refreshError="1"/>
      <sheetData sheetId="2" refreshError="1">
        <row r="34">
          <cell r="B34" t="str">
            <v>CT</v>
          </cell>
          <cell r="C34" t="str">
            <v>VËn chuyÓn  bª t«ng M50</v>
          </cell>
          <cell r="D34" t="str">
            <v>m3</v>
          </cell>
          <cell r="E34">
            <v>0.216</v>
          </cell>
          <cell r="F34">
            <v>0</v>
          </cell>
          <cell r="G34">
            <v>0</v>
          </cell>
          <cell r="H34">
            <v>92717.262667499992</v>
          </cell>
        </row>
        <row r="35">
          <cell r="B35" t="str">
            <v>CT</v>
          </cell>
          <cell r="C35" t="str">
            <v>VËn chuyÓn  bª t«ng M150</v>
          </cell>
          <cell r="D35" t="str">
            <v>m3</v>
          </cell>
          <cell r="E35">
            <v>1.1000000000000001</v>
          </cell>
          <cell r="F35">
            <v>0</v>
          </cell>
          <cell r="G35">
            <v>0</v>
          </cell>
          <cell r="H35">
            <v>89605.428454999987</v>
          </cell>
        </row>
        <row r="36">
          <cell r="B36" t="str">
            <v>CT</v>
          </cell>
          <cell r="C36" t="str">
            <v>VËn chuyÓn  bª t«ng M200</v>
          </cell>
          <cell r="D36" t="str">
            <v>m3</v>
          </cell>
          <cell r="E36">
            <v>0.08</v>
          </cell>
          <cell r="F36">
            <v>0</v>
          </cell>
          <cell r="G36">
            <v>0</v>
          </cell>
          <cell r="H36">
            <v>67242.986511249997</v>
          </cell>
        </row>
        <row r="39">
          <cell r="B39" t="str">
            <v>03.2203</v>
          </cell>
          <cell r="C39" t="str">
            <v>LÊp + ®¾p ®Êt mãng</v>
          </cell>
          <cell r="D39" t="str">
            <v>m3</v>
          </cell>
          <cell r="E39">
            <v>6.6133333333333351</v>
          </cell>
          <cell r="F39">
            <v>0</v>
          </cell>
          <cell r="G39">
            <v>0</v>
          </cell>
          <cell r="H39">
            <v>10890</v>
          </cell>
        </row>
        <row r="93">
          <cell r="B93" t="str">
            <v>TT</v>
          </cell>
          <cell r="C93" t="str">
            <v>§Òn bï ®Êt m­în thi c«ng</v>
          </cell>
          <cell r="D93" t="str">
            <v>m2</v>
          </cell>
          <cell r="E93">
            <v>3.84</v>
          </cell>
          <cell r="F93">
            <v>1100</v>
          </cell>
        </row>
        <row r="161">
          <cell r="B161" t="str">
            <v>03.3103</v>
          </cell>
          <cell r="C161" t="str">
            <v>§µo ®Êt cÊp 3 r·nh tiÕp ®Þa</v>
          </cell>
          <cell r="D161" t="str">
            <v>m3</v>
          </cell>
          <cell r="E161">
            <v>4</v>
          </cell>
          <cell r="F161">
            <v>0</v>
          </cell>
          <cell r="G161">
            <v>0</v>
          </cell>
          <cell r="H161">
            <v>21926</v>
          </cell>
        </row>
        <row r="162">
          <cell r="B162" t="str">
            <v>03.3203</v>
          </cell>
          <cell r="C162" t="str">
            <v>LÊp ®Êt r·nh tiÕp ®Þa</v>
          </cell>
          <cell r="D162" t="str">
            <v>m3</v>
          </cell>
          <cell r="E162">
            <v>4</v>
          </cell>
          <cell r="F162">
            <v>0</v>
          </cell>
          <cell r="G162">
            <v>0</v>
          </cell>
          <cell r="H162">
            <v>10007</v>
          </cell>
        </row>
        <row r="182">
          <cell r="B182" t="str">
            <v>02.1443</v>
          </cell>
          <cell r="C182" t="str">
            <v>VËn chuyÓn d©y dÉn</v>
          </cell>
          <cell r="D182" t="str">
            <v>TÊn</v>
          </cell>
          <cell r="E182">
            <v>0.34369919999999998</v>
          </cell>
          <cell r="F182">
            <v>0</v>
          </cell>
          <cell r="G182">
            <v>0</v>
          </cell>
          <cell r="H182">
            <v>48749.399999999994</v>
          </cell>
        </row>
        <row r="189">
          <cell r="B189" t="str">
            <v>03.1113</v>
          </cell>
          <cell r="C189" t="str">
            <v>§µo ®Êt cÊp 3 ®é s©u &gt;1m; S &lt; 5m2</v>
          </cell>
          <cell r="D189" t="str">
            <v>m3</v>
          </cell>
          <cell r="E189">
            <v>3.3599999999999994</v>
          </cell>
          <cell r="F189">
            <v>0</v>
          </cell>
          <cell r="G189">
            <v>0</v>
          </cell>
          <cell r="H189">
            <v>24428</v>
          </cell>
        </row>
        <row r="220">
          <cell r="B220" t="str">
            <v>§g VC 36</v>
          </cell>
          <cell r="C220" t="str">
            <v>V/c Cét BT tõ NM BT chÌm lªn Ctr×nh</v>
          </cell>
          <cell r="D220" t="str">
            <v>TÊn</v>
          </cell>
          <cell r="E220">
            <v>0.22500000000000001</v>
          </cell>
          <cell r="F220">
            <v>0</v>
          </cell>
          <cell r="G220">
            <v>0</v>
          </cell>
          <cell r="H220">
            <v>7358</v>
          </cell>
          <cell r="I220">
            <v>239962.80000000002</v>
          </cell>
        </row>
        <row r="309">
          <cell r="B309" t="str">
            <v>02.2401</v>
          </cell>
          <cell r="C309" t="str">
            <v>Trung chuyÓn d©y, thÐp, PK...: 700 m</v>
          </cell>
          <cell r="D309" t="str">
            <v>TÊn</v>
          </cell>
          <cell r="E309">
            <v>3.2467334399999999</v>
          </cell>
          <cell r="F309">
            <v>0</v>
          </cell>
          <cell r="G309">
            <v>0</v>
          </cell>
          <cell r="H309">
            <v>15289.96</v>
          </cell>
          <cell r="I309">
            <v>84338.099999999991</v>
          </cell>
          <cell r="J309">
            <v>0</v>
          </cell>
          <cell r="K309">
            <v>0</v>
          </cell>
          <cell r="L309">
            <v>49642.424428262399</v>
          </cell>
          <cell r="M309">
            <v>273823.32953606395</v>
          </cell>
        </row>
        <row r="323">
          <cell r="B323" t="str">
            <v>03.3103</v>
          </cell>
          <cell r="C323" t="str">
            <v>§µo ®Êt cÊp 3 r·nh tiÕp ®Þa</v>
          </cell>
          <cell r="D323" t="str">
            <v>m3</v>
          </cell>
          <cell r="E323">
            <v>1.2000000000000002</v>
          </cell>
          <cell r="F323">
            <v>0</v>
          </cell>
          <cell r="G323">
            <v>0</v>
          </cell>
          <cell r="H323">
            <v>21296</v>
          </cell>
        </row>
        <row r="324">
          <cell r="B324" t="str">
            <v>03.3203</v>
          </cell>
          <cell r="C324" t="str">
            <v>LÊp ®Êt r·nh tiÕp ®Þa</v>
          </cell>
          <cell r="D324" t="str">
            <v>m3</v>
          </cell>
          <cell r="E324">
            <v>1.2000000000000002</v>
          </cell>
          <cell r="F324">
            <v>0</v>
          </cell>
          <cell r="G324">
            <v>0</v>
          </cell>
          <cell r="H324">
            <v>10007</v>
          </cell>
        </row>
        <row r="350">
          <cell r="B350" t="str">
            <v>04.9102</v>
          </cell>
          <cell r="C350" t="str">
            <v>L¾p ®Æt xµ trªn cét BTLT</v>
          </cell>
          <cell r="D350" t="str">
            <v>Kg</v>
          </cell>
          <cell r="E350">
            <v>68.53</v>
          </cell>
          <cell r="F350">
            <v>8500</v>
          </cell>
          <cell r="G350">
            <v>0</v>
          </cell>
          <cell r="H350">
            <v>181.47</v>
          </cell>
        </row>
        <row r="370">
          <cell r="B370" t="str">
            <v>04.8102</v>
          </cell>
          <cell r="C370" t="str">
            <v>L¾p ®Æt gi¸ trªn cét BTLT</v>
          </cell>
          <cell r="D370" t="str">
            <v>Kg</v>
          </cell>
          <cell r="E370">
            <v>11.68</v>
          </cell>
          <cell r="F370">
            <v>8500</v>
          </cell>
          <cell r="G370">
            <v>0</v>
          </cell>
          <cell r="H370">
            <v>155.58600000000001</v>
          </cell>
        </row>
        <row r="390">
          <cell r="B390" t="str">
            <v>04.8101</v>
          </cell>
          <cell r="C390" t="str">
            <v>L¾p ®Æt thang trªn cét BTLT</v>
          </cell>
          <cell r="D390" t="str">
            <v>Kg</v>
          </cell>
          <cell r="E390">
            <v>59.59</v>
          </cell>
          <cell r="F390">
            <v>8500</v>
          </cell>
          <cell r="G390">
            <v>0</v>
          </cell>
          <cell r="H390">
            <v>171.14500000000001</v>
          </cell>
        </row>
        <row r="406">
          <cell r="B406" t="str">
            <v>§g VC 36</v>
          </cell>
          <cell r="C406" t="str">
            <v>V/c vËt t­ B mua tõ HN lªn Hµ Giang</v>
          </cell>
          <cell r="D406" t="str">
            <v>TÊn</v>
          </cell>
          <cell r="E406">
            <v>0.15108000000000002</v>
          </cell>
          <cell r="F406">
            <v>0</v>
          </cell>
          <cell r="G406">
            <v>0</v>
          </cell>
          <cell r="H406">
            <v>6033</v>
          </cell>
          <cell r="I406">
            <v>239962.80000000002</v>
          </cell>
        </row>
        <row r="431">
          <cell r="B431" t="str">
            <v>02.2601</v>
          </cell>
          <cell r="C431" t="str">
            <v>Trung chuyÓn ThiÕt bÞ: 1,5 Km</v>
          </cell>
          <cell r="D431" t="str">
            <v>TÊn</v>
          </cell>
          <cell r="E431">
            <v>4.0000000000000001E-3</v>
          </cell>
          <cell r="F431">
            <v>0</v>
          </cell>
          <cell r="G431">
            <v>0</v>
          </cell>
          <cell r="H431">
            <v>12546.659999999998</v>
          </cell>
          <cell r="I431">
            <v>84338.099999999991</v>
          </cell>
        </row>
        <row r="432">
          <cell r="B432" t="str">
            <v>§g VC 36</v>
          </cell>
          <cell r="C432" t="str">
            <v>VËn chuyÓn tõ kho ®Õn CTr×nh</v>
          </cell>
          <cell r="D432" t="str">
            <v>TÊn</v>
          </cell>
          <cell r="E432">
            <v>4.0000000000000001E-3</v>
          </cell>
          <cell r="F432">
            <v>0</v>
          </cell>
          <cell r="G432">
            <v>0</v>
          </cell>
          <cell r="H432">
            <v>11037</v>
          </cell>
          <cell r="I432">
            <v>40268.799999999996</v>
          </cell>
        </row>
      </sheetData>
      <sheetData sheetId="3" refreshError="1"/>
      <sheetData sheetId="4" refreshError="1">
        <row r="8">
          <cell r="B8" t="str">
            <v>02.1464</v>
          </cell>
          <cell r="C8" t="str">
            <v>V/c cét bª t«ng li t©m 12b</v>
          </cell>
          <cell r="D8" t="str">
            <v>TÊn</v>
          </cell>
          <cell r="E8">
            <v>1</v>
          </cell>
          <cell r="F8">
            <v>0</v>
          </cell>
          <cell r="G8">
            <v>0</v>
          </cell>
          <cell r="H8">
            <v>90972.200000000012</v>
          </cell>
        </row>
        <row r="25">
          <cell r="B25" t="str">
            <v>CT</v>
          </cell>
          <cell r="C25" t="str">
            <v>VËn chuyÓn  bª t«ng M50</v>
          </cell>
          <cell r="D25" t="str">
            <v>m3</v>
          </cell>
          <cell r="E25">
            <v>0.216</v>
          </cell>
          <cell r="F25">
            <v>0</v>
          </cell>
          <cell r="G25">
            <v>0</v>
          </cell>
          <cell r="H25">
            <v>92717.262667499992</v>
          </cell>
        </row>
        <row r="125">
          <cell r="B125" t="str">
            <v>CT</v>
          </cell>
          <cell r="C125" t="str">
            <v>VËn chuyÓn Bª t«ng M 100</v>
          </cell>
          <cell r="D125" t="str">
            <v>m3</v>
          </cell>
          <cell r="E125">
            <v>0.48</v>
          </cell>
          <cell r="F125">
            <v>0</v>
          </cell>
          <cell r="G125">
            <v>0</v>
          </cell>
          <cell r="H125">
            <v>92817.147648749989</v>
          </cell>
        </row>
        <row r="288">
          <cell r="B288" t="str">
            <v>02.1353</v>
          </cell>
          <cell r="C288" t="str">
            <v>VËn chuyÓn thÐp rêi 350 m; HS: 1,5</v>
          </cell>
          <cell r="D288" t="str">
            <v>TÊn</v>
          </cell>
          <cell r="E288">
            <v>6.8530000000000008E-2</v>
          </cell>
          <cell r="F288">
            <v>0</v>
          </cell>
          <cell r="G288">
            <v>0</v>
          </cell>
          <cell r="H288">
            <v>54311.774999999994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refreshError="1"/>
      <sheetData sheetId="144" refreshError="1"/>
      <sheetData sheetId="145" refreshError="1"/>
      <sheetData sheetId="146"/>
      <sheetData sheetId="147" refreshError="1"/>
      <sheetData sheetId="148"/>
      <sheetData sheetId="149"/>
      <sheetData sheetId="150"/>
      <sheetData sheetId="151"/>
      <sheetData sheetId="152" refreshError="1"/>
      <sheetData sheetId="153"/>
      <sheetData sheetId="154"/>
      <sheetData sheetId="155"/>
      <sheetData sheetId="156"/>
      <sheetData sheetId="157"/>
      <sheetData sheetId="158" refreshError="1"/>
      <sheetData sheetId="159" refreshError="1"/>
      <sheetData sheetId="160" refreshError="1"/>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refreshError="1"/>
      <sheetData sheetId="313" refreshError="1"/>
      <sheetData sheetId="3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Dz22"/>
      <sheetName val="TH 22"/>
      <sheetName val="DT DZ 22 Kv"/>
      <sheetName val="DTchi tiet DZ 22 Kv"/>
      <sheetName val="Chiet tinh dz22"/>
      <sheetName val="Thi nghiem 22"/>
      <sheetName val="VC22"/>
      <sheetName val="DTtram "/>
      <sheetName val="DTTC tram "/>
      <sheetName val="Chiet tinh TB, VT"/>
      <sheetName val=" thi nghiemTBA"/>
      <sheetName val="VCVT"/>
      <sheetName val="bia"/>
      <sheetName val="trang bia"/>
      <sheetName val="TH tram"/>
      <sheetName val="Canuoc QH"/>
      <sheetName val="Canuoc "/>
      <sheetName val="MN&amp;TDsua QH"/>
      <sheetName val="MN&amp;TDsua"/>
      <sheetName val="DBBB sua QH"/>
      <sheetName val="DBBB sua"/>
      <sheetName val="BTBsua QH"/>
      <sheetName val="BTBsua"/>
      <sheetName val="DHNTBsua QH"/>
      <sheetName val="DHNTBsua"/>
      <sheetName val="TNsua QH"/>
      <sheetName val="TNsua"/>
      <sheetName val="DNBsua QH"/>
      <sheetName val="DNBsua"/>
      <sheetName val="DBSCLsua QH"/>
      <sheetName val="DBSCLsua"/>
      <sheetName val="XXXXXXXX"/>
      <sheetName val="VCTT"/>
      <sheetName val="Sheet1"/>
      <sheetName val="Sheet6"/>
      <sheetName val="Sheet2"/>
      <sheetName val="Sheet7"/>
      <sheetName val="Sheet4"/>
      <sheetName val="Sheet5"/>
      <sheetName val="Sheet3"/>
      <sheetName val="XL4Poppy"/>
      <sheetName val="(1)TK_ThueGTGT_Thang"/>
      <sheetName val="00000000"/>
      <sheetName val="CT Thang Mo"/>
      <sheetName val="CT  PL"/>
      <sheetName val="Chi tiet"/>
      <sheetName val="Chiet tinh dz35"/>
      <sheetName val="DT DZ 22+TBA "/>
      <sheetName val="NKCTỪ"/>
      <sheetName val="SỔ CÁI"/>
      <sheetName val="BCÂNĐỐI"/>
      <sheetName val="CĐKTOÁN"/>
      <sheetName val="KQHĐKD"/>
      <sheetName val="TỒN QUỸ"/>
      <sheetName val="_x0002_i  _x0004_z22"/>
      <sheetName val="DAUVAO"/>
      <sheetName val="DAURA"/>
      <sheetName val="Tong hop"/>
      <sheetName val="PL so"/>
      <sheetName val="CNDTVT"/>
      <sheetName val="CNDNH"/>
      <sheetName val="CHUYEN MA HIEU"/>
      <sheetName val="CUMTB"/>
      <sheetName val="NKCT?"/>
      <sheetName val="S? CÁI"/>
      <sheetName val="BCÂNÐ?I"/>
      <sheetName val="CÐKTOÁN"/>
      <sheetName val="KQHÐKD"/>
      <sheetName val="T?N QU?"/>
      <sheetName val="Dinh nghia"/>
      <sheetName val="C45"/>
      <sheetName val="C46-Q1"/>
      <sheetName val="C47-T1"/>
      <sheetName val="C47-T2"/>
      <sheetName val="C47-T3"/>
      <sheetName val="C46-Q2"/>
      <sheetName val="C47-T4"/>
      <sheetName val="C47-T5"/>
      <sheetName val="C47-T6"/>
      <sheetName val="C46-Q3"/>
      <sheetName val="C47-T7"/>
      <sheetName val="C47-T8"/>
      <sheetName val="C47-T9"/>
      <sheetName val="C46-Q4"/>
      <sheetName val="C47-T10"/>
      <sheetName val="C47-T11"/>
      <sheetName val="C47-T12"/>
      <sheetName val="dnc4"/>
      <sheetName val="INVOICE"/>
      <sheetName val="Packing"/>
      <sheetName val="VASN"/>
      <sheetName val="Actual (1)"/>
      <sheetName val="Actual (2)"/>
      <sheetName val="DECLARATION"/>
      <sheetName val="quota"/>
      <sheetName val="guarantee"/>
      <sheetName val="BE.Letter"/>
      <sheetName val="CERTI(1)"/>
      <sheetName val="CETI(2)"/>
      <sheetName val="VXXXXXXX"/>
      <sheetName val="Recovered_Sheet1"/>
      <sheetName val="Recovered_Sheet2"/>
      <sheetName val="Recovered_Sheet3"/>
      <sheetName val="10000000"/>
      <sheetName val="20000000"/>
      <sheetName val="30000000"/>
      <sheetName val="40000000"/>
      <sheetName val="000000000000"/>
      <sheetName val="100000000000"/>
      <sheetName val="200000000000"/>
      <sheetName val="50000000"/>
      <sheetName val="70000000"/>
      <sheetName val="60000000"/>
      <sheetName val="NKCT_"/>
      <sheetName val="S_ CÁI"/>
      <sheetName val="BCÂNÐ_I"/>
      <sheetName val="T_N QU_"/>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sheetData sheetId="38"/>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efreshError="1"/>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refreshError="1"/>
      <sheetData sheetId="115" refreshError="1"/>
      <sheetData sheetId="1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 DZ35"/>
      <sheetName val="DT DZ 35 Kv"/>
      <sheetName val="Chiet tinh dz35"/>
      <sheetName val="TN"/>
      <sheetName val="VC"/>
      <sheetName val="Sheet1"/>
      <sheetName val="Sheet2"/>
      <sheetName val="Sheet3"/>
      <sheetName val="QHHC"/>
      <sheetName val="CC10"/>
      <sheetName val="SS02-10"/>
      <sheetName val="QHNN"/>
      <sheetName val="CDCC"/>
      <sheetName val="SSNN"/>
      <sheetName val="QHTSR"/>
      <sheetName val="QHTmR"/>
      <sheetName val="SSDT"/>
      <sheetName val="SSKDCnt"/>
      <sheetName val="CC03-05"/>
      <sheetName val="SSDD03-05"/>
      <sheetName val="CDCCgd1"/>
      <sheetName val="KHKNR03-05"/>
      <sheetName val="KHTMR03-05"/>
      <sheetName val="CC06-10"/>
      <sheetName val="SSDD06-10"/>
      <sheetName val="CDCCgd2"/>
      <sheetName val="KHTSR06-10"/>
      <sheetName val="khKNTS06-10"/>
      <sheetName val="SS02-05-10"/>
      <sheetName val="XL4Poppy"/>
      <sheetName val="Sheet6"/>
      <sheetName val="Sheet7"/>
      <sheetName val="Sheet4"/>
      <sheetName val="Sheet5"/>
      <sheetName val="(1)TK_ThueGTGT_Thang"/>
      <sheetName val="(2)Bangkebanra"/>
      <sheetName val="(3)BKMuavao-Co HDGTGT"/>
      <sheetName val="(4)BKMuavao-KTru 3% "/>
      <sheetName val="DUONG"/>
      <sheetName val="KHANH"/>
      <sheetName val="PHONG"/>
      <sheetName val="XXXXXXXX"/>
      <sheetName val="00000000"/>
      <sheetName val="DAUTU"/>
      <sheetName val="BLNN"/>
      <sheetName val="2003"/>
      <sheetName val="THANG 1"/>
      <sheetName val="THANG2"/>
      <sheetName val="THANG3"/>
      <sheetName val="THANG 4"/>
      <sheetName val="THANG 5"/>
      <sheetName val="THANG 6"/>
      <sheetName val="THANG 7"/>
      <sheetName val="THANG 8"/>
      <sheetName val="THANG 9"/>
      <sheetName val="THANG 10"/>
      <sheetName val="THANG 11"/>
      <sheetName val="THANG 12"/>
      <sheetName val="LUONG THANG THU 13"/>
      <sheetName val="CONG DOAN"/>
      <sheetName val="Code"/>
      <sheetName val="Theodoichung"/>
      <sheetName val="T.D.C.Tiet"/>
      <sheetName val="C.tiet"/>
      <sheetName val="Khuyenmai"/>
      <sheetName val="10000000"/>
      <sheetName val="Chiet tinh dz22"/>
      <sheetName val="HY35"/>
      <sheetName val="DanhMuc"/>
      <sheetName val="mau1"/>
      <sheetName val="inth2"/>
      <sheetName val="mau3"/>
      <sheetName val="mau4"/>
      <sheetName val="MAU TH5"/>
      <sheetName val="mau6"/>
      <sheetName val="mau7"/>
      <sheetName val="mau8"/>
      <sheetName val="mauTH9"/>
      <sheetName val="mauTH 10"/>
      <sheetName val="HIEU QUA DAO TAO PC"/>
      <sheetName val="XL4Test5"/>
      <sheetName val="Overhead &amp; Profit B-1"/>
      <sheetName val="Chi tiet"/>
      <sheetName val="MTO REV.2(ARMOR)"/>
      <sheetName val="Ton T12"/>
      <sheetName val="Ton T1"/>
      <sheetName val="Ton T2"/>
      <sheetName val="Ton T3"/>
      <sheetName val="Ton T4"/>
      <sheetName val="Ton T5"/>
      <sheetName val="Ton T6"/>
      <sheetName val="Ton T7"/>
      <sheetName val="BKe thang(12)"/>
      <sheetName val="BKe thang (1)"/>
      <sheetName val="BKe thang (2)"/>
      <sheetName val="BKe thang 3"/>
      <sheetName val="BKe thang4"/>
      <sheetName val="BKe thang5"/>
      <sheetName val="BKe thang6"/>
      <sheetName val="CT Thang Mo"/>
      <sheetName val="CT  PL"/>
      <sheetName val="Sheet8"/>
      <sheetName val="tamung"/>
      <sheetName val="RUOT"/>
      <sheetName val="SP RUOT"/>
      <sheetName val="VO"/>
      <sheetName val="SP VO"/>
      <sheetName val="TPCS"/>
      <sheetName val="SP TPCS"/>
      <sheetName val="ILOGO"/>
      <sheetName val="SPILGO"/>
      <sheetName val="CLOGO"/>
      <sheetName val="SPCLOGO"/>
      <sheetName val="BONGDAN"/>
      <sheetName val="SPBDAN"/>
      <sheetName val="TONGHOP"/>
      <sheetName val="KHAC"/>
      <sheetName val="KẾ HOẠCH THANG 05"/>
      <sheetName val="PL01 Giao chi tieu NV"/>
      <sheetName val="PL02 Giao chi tieu CTV"/>
      <sheetName val="PL03 phan ca"/>
      <sheetName val="PL04 BH vung lom"/>
      <sheetName val="PL5 CS Điểm bán"/>
      <sheetName val="PL6 Du tru hang hoa"/>
      <sheetName val="Tien do theo tuan"/>
      <sheetName val="VPP 03 2005"/>
      <sheetName val="20000000"/>
      <sheetName val="30000000"/>
      <sheetName val="40000000"/>
      <sheetName val="SS02-_x0010_5-10"/>
      <sheetName val="co huu"/>
      <sheetName val="to kho"/>
      <sheetName val="PU"/>
      <sheetName val="NHAN"/>
      <sheetName val="luong moc"/>
      <sheetName val="NON HCMC SALES"/>
      <sheetName val="HANOI SALES"/>
      <sheetName val="SOUTH"/>
      <sheetName val="KLHT"/>
      <sheetName val="dongia (2)"/>
      <sheetName val="QT_DZ35"/>
      <sheetName val="DT_DZ_35_Kv"/>
      <sheetName val="Chiet_tinh_dz35"/>
      <sheetName val="(3)BKMuavao-Co_HDGTGT"/>
      <sheetName val="(4)BKMuavao-KTru_3%_"/>
      <sheetName val="THANG_1"/>
      <sheetName val="THANG_4"/>
      <sheetName val="THANG_5"/>
      <sheetName val="THANG_6"/>
      <sheetName val="THANG_7"/>
      <sheetName val="THANG_8"/>
      <sheetName val="THANG_9"/>
      <sheetName val="THANG_10"/>
      <sheetName val="THANG_11"/>
      <sheetName val="THANG_12"/>
      <sheetName val="LUONG_THANG_THU_13"/>
      <sheetName val="CONG_DOAN"/>
      <sheetName val="Chiet_tinh_dz22"/>
      <sheetName val="Ton_T12"/>
      <sheetName val="Ton_T1"/>
      <sheetName val="Ton_T2"/>
      <sheetName val="Ton_T3"/>
      <sheetName val="Ton_T4"/>
      <sheetName val="Ton_T5"/>
      <sheetName val="Ton_T6"/>
      <sheetName val="Ton_T7"/>
      <sheetName val="BKe_thang(12)"/>
      <sheetName val="BKe_thang_(1)"/>
      <sheetName val="BKe_thang_(2)"/>
      <sheetName val="BKe_thang_3"/>
      <sheetName val="BKe_thang4"/>
      <sheetName val="BKe_thang5"/>
      <sheetName val="BKe_thang6"/>
      <sheetName val="QT_DZ351"/>
      <sheetName val="DT_DZ_35_Kv1"/>
      <sheetName val="Chiet_tinh_dz351"/>
      <sheetName val="(3)BKMuavao-Co_HDGTGT1"/>
      <sheetName val="(4)BKMuavao-KTru_3%_1"/>
      <sheetName val="THANG_13"/>
      <sheetName val="THANG_41"/>
      <sheetName val="THANG_51"/>
      <sheetName val="THANG_61"/>
      <sheetName val="THANG_71"/>
      <sheetName val="THANG_81"/>
      <sheetName val="THANG_91"/>
      <sheetName val="THANG_101"/>
      <sheetName val="THANG_111"/>
      <sheetName val="THANG_121"/>
      <sheetName val="LUONG_THANG_THU_131"/>
      <sheetName val="CONG_DOAN1"/>
      <sheetName val="Chiet_tinh_dz221"/>
      <sheetName val="Ton_T121"/>
      <sheetName val="Ton_T11"/>
      <sheetName val="Ton_T21"/>
      <sheetName val="Ton_T31"/>
      <sheetName val="Ton_T41"/>
      <sheetName val="Ton_T51"/>
      <sheetName val="Ton_T61"/>
      <sheetName val="Ton_T71"/>
      <sheetName val="BKe_thang(12)1"/>
      <sheetName val="BKe_thang_(1)1"/>
      <sheetName val="BKe_thang_(2)1"/>
      <sheetName val="BKe_thang_31"/>
      <sheetName val="BKe_thang41"/>
      <sheetName val="BKe_thang51"/>
      <sheetName val="BKe_thang61"/>
      <sheetName val="K? HO?CH THANG 05"/>
      <sheetName val="PL5 CS ÐiêÒm baìn"/>
    </sheetNames>
    <sheetDataSet>
      <sheetData sheetId="0"/>
      <sheetData sheetId="1"/>
      <sheetData sheetId="2" refreshError="1">
        <row r="3">
          <cell r="H3">
            <v>17.099999999999998</v>
          </cell>
        </row>
        <row r="4">
          <cell r="H4">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s>
    <sheetDataSet>
      <sheetData sheetId="0" refreshError="1"/>
      <sheetData sheetId="1" refreshError="1">
        <row r="1">
          <cell r="A1" t="str">
            <v>PRICE BREAKDOWN FOR ELECTRICAL INSTALLATION WORK</v>
          </cell>
          <cell r="B1">
            <v>0</v>
          </cell>
          <cell r="C1">
            <v>0</v>
          </cell>
          <cell r="D1">
            <v>0</v>
          </cell>
          <cell r="E1">
            <v>0</v>
          </cell>
          <cell r="F1">
            <v>0</v>
          </cell>
          <cell r="G1" t="str">
            <v xml:space="preserve"> </v>
          </cell>
          <cell r="H1">
            <v>0</v>
          </cell>
          <cell r="I1">
            <v>0</v>
          </cell>
          <cell r="J1">
            <v>0</v>
          </cell>
          <cell r="K1" t="str">
            <v xml:space="preserve"> </v>
          </cell>
        </row>
        <row r="2">
          <cell r="B2" t="str">
            <v>東鼎  LNG TERMINAL</v>
          </cell>
          <cell r="C2">
            <v>0</v>
          </cell>
          <cell r="D2">
            <v>0</v>
          </cell>
          <cell r="E2">
            <v>0</v>
          </cell>
          <cell r="F2">
            <v>0</v>
          </cell>
          <cell r="G2" t="str">
            <v xml:space="preserve"> </v>
          </cell>
          <cell r="H2">
            <v>0</v>
          </cell>
          <cell r="I2" t="str">
            <v>CTCI Q. NO. : 99Q3299</v>
          </cell>
          <cell r="J2">
            <v>0</v>
          </cell>
          <cell r="K2">
            <v>0</v>
          </cell>
          <cell r="L2">
            <v>0</v>
          </cell>
          <cell r="M2">
            <v>0</v>
          </cell>
          <cell r="N2">
            <v>0</v>
          </cell>
          <cell r="O2">
            <v>0</v>
          </cell>
          <cell r="P2" t="str">
            <v>CTCI Q. NO. : 99Q3299</v>
          </cell>
        </row>
        <row r="3">
          <cell r="B3" t="str">
            <v>LOCATION: 桃園 觀塘工業區</v>
          </cell>
        </row>
        <row r="5">
          <cell r="E5" t="str">
            <v xml:space="preserve">                  TO SITE</v>
          </cell>
          <cell r="F5">
            <v>0</v>
          </cell>
          <cell r="G5" t="str">
            <v xml:space="preserve">                  TO SITE</v>
          </cell>
          <cell r="H5">
            <v>0</v>
          </cell>
          <cell r="I5">
            <v>0</v>
          </cell>
          <cell r="J5">
            <v>0</v>
          </cell>
          <cell r="K5" t="str">
            <v xml:space="preserve">                  TO SITE</v>
          </cell>
          <cell r="L5">
            <v>0</v>
          </cell>
          <cell r="M5" t="str">
            <v xml:space="preserve">                  TO SITE</v>
          </cell>
        </row>
        <row r="6">
          <cell r="E6" t="str">
            <v xml:space="preserve"> ON SHORE MAT'L (NET) NT$</v>
          </cell>
          <cell r="F6">
            <v>0</v>
          </cell>
          <cell r="G6" t="str">
            <v xml:space="preserve"> OFF SHORE MAT'L (NET) US$</v>
          </cell>
          <cell r="H6">
            <v>0</v>
          </cell>
          <cell r="I6" t="str">
            <v xml:space="preserve">          LABOR MH (NET) </v>
          </cell>
          <cell r="J6">
            <v>0</v>
          </cell>
          <cell r="K6" t="str">
            <v xml:space="preserve">     ON SHORE MAT'L NT$</v>
          </cell>
          <cell r="L6">
            <v>0</v>
          </cell>
          <cell r="M6" t="str">
            <v xml:space="preserve">   OFF SHORE MAT'L US$</v>
          </cell>
          <cell r="N6">
            <v>0</v>
          </cell>
          <cell r="O6" t="str">
            <v xml:space="preserve">        LABOR PRICE NT$</v>
          </cell>
          <cell r="P6">
            <v>0</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G11">
            <v>0</v>
          </cell>
          <cell r="H11">
            <v>0</v>
          </cell>
          <cell r="I11">
            <v>13764</v>
          </cell>
          <cell r="J11">
            <v>13764</v>
          </cell>
          <cell r="K11">
            <v>138612100</v>
          </cell>
          <cell r="L11">
            <v>138612100</v>
          </cell>
          <cell r="M11">
            <v>0</v>
          </cell>
          <cell r="N11">
            <v>0</v>
          </cell>
          <cell r="O11">
            <v>6155030</v>
          </cell>
          <cell r="P11">
            <v>6155030</v>
          </cell>
        </row>
        <row r="12">
          <cell r="F12">
            <v>0</v>
          </cell>
          <cell r="G12">
            <v>0</v>
          </cell>
          <cell r="H12">
            <v>0</v>
          </cell>
          <cell r="I12">
            <v>0</v>
          </cell>
          <cell r="J12">
            <v>0</v>
          </cell>
          <cell r="K12">
            <v>0</v>
          </cell>
          <cell r="L12">
            <v>0</v>
          </cell>
          <cell r="M12">
            <v>0</v>
          </cell>
          <cell r="N12">
            <v>0</v>
          </cell>
          <cell r="O12">
            <v>0</v>
          </cell>
          <cell r="P12">
            <v>0</v>
          </cell>
        </row>
        <row r="13">
          <cell r="A13" t="str">
            <v xml:space="preserve">  B.</v>
          </cell>
          <cell r="B13" t="str">
            <v xml:space="preserve"> POWER DISTRIBUTION SYSTEM</v>
          </cell>
          <cell r="C13">
            <v>130730</v>
          </cell>
          <cell r="D13" t="str">
            <v>M</v>
          </cell>
          <cell r="E13">
            <v>178.00177465004208</v>
          </cell>
          <cell r="F13">
            <v>23270172</v>
          </cell>
          <cell r="G13">
            <v>0</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G14">
            <v>0</v>
          </cell>
          <cell r="H14">
            <v>0</v>
          </cell>
          <cell r="I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G15">
            <v>0</v>
          </cell>
          <cell r="H15">
            <v>0</v>
          </cell>
          <cell r="I15">
            <v>28.084645669291337</v>
          </cell>
          <cell r="J15">
            <v>14267</v>
          </cell>
          <cell r="K15">
            <v>18871.641732283464</v>
          </cell>
          <cell r="L15">
            <v>9586794</v>
          </cell>
          <cell r="M15">
            <v>0</v>
          </cell>
          <cell r="N15">
            <v>0</v>
          </cell>
          <cell r="O15">
            <v>8470.6830708661419</v>
          </cell>
          <cell r="P15">
            <v>4303107</v>
          </cell>
        </row>
        <row r="16">
          <cell r="F16">
            <v>0</v>
          </cell>
          <cell r="G16">
            <v>0</v>
          </cell>
          <cell r="H16">
            <v>0</v>
          </cell>
          <cell r="I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G17">
            <v>0</v>
          </cell>
          <cell r="H17">
            <v>0</v>
          </cell>
          <cell r="I17">
            <v>0.40336426914153134</v>
          </cell>
          <cell r="J17">
            <v>3477</v>
          </cell>
          <cell r="K17">
            <v>104.6885150812065</v>
          </cell>
          <cell r="L17">
            <v>902415</v>
          </cell>
          <cell r="M17">
            <v>0</v>
          </cell>
          <cell r="N17">
            <v>0</v>
          </cell>
          <cell r="O17">
            <v>146.95568445475638</v>
          </cell>
          <cell r="P17">
            <v>1266758</v>
          </cell>
        </row>
        <row r="18">
          <cell r="F18">
            <v>0</v>
          </cell>
          <cell r="G18">
            <v>0</v>
          </cell>
          <cell r="H18">
            <v>0</v>
          </cell>
          <cell r="I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G19">
            <v>0</v>
          </cell>
          <cell r="H19">
            <v>0</v>
          </cell>
          <cell r="I19">
            <v>0.20088888888888889</v>
          </cell>
          <cell r="J19">
            <v>452</v>
          </cell>
          <cell r="K19">
            <v>219.19555555555556</v>
          </cell>
          <cell r="L19">
            <v>493190</v>
          </cell>
          <cell r="M19">
            <v>0</v>
          </cell>
          <cell r="N19">
            <v>0</v>
          </cell>
          <cell r="O19">
            <v>56.222222222222221</v>
          </cell>
          <cell r="P19">
            <v>126500</v>
          </cell>
        </row>
        <row r="20">
          <cell r="F20">
            <v>0</v>
          </cell>
          <cell r="G20">
            <v>0</v>
          </cell>
          <cell r="H20">
            <v>0</v>
          </cell>
          <cell r="I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G21">
            <v>0</v>
          </cell>
          <cell r="H21">
            <v>0</v>
          </cell>
          <cell r="I21">
            <v>87.266666666666666</v>
          </cell>
          <cell r="J21">
            <v>1309</v>
          </cell>
          <cell r="K21">
            <v>67271.8</v>
          </cell>
          <cell r="L21">
            <v>1009077</v>
          </cell>
          <cell r="M21">
            <v>0</v>
          </cell>
          <cell r="N21">
            <v>0</v>
          </cell>
          <cell r="O21">
            <v>24435.333333333332</v>
          </cell>
          <cell r="P21">
            <v>366530</v>
          </cell>
        </row>
        <row r="22">
          <cell r="F22">
            <v>0</v>
          </cell>
          <cell r="G22">
            <v>0</v>
          </cell>
          <cell r="H22">
            <v>0</v>
          </cell>
          <cell r="I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G23">
            <v>0</v>
          </cell>
          <cell r="H23">
            <v>0</v>
          </cell>
          <cell r="I23">
            <v>221</v>
          </cell>
          <cell r="J23">
            <v>1326</v>
          </cell>
          <cell r="K23">
            <v>291143.16666666669</v>
          </cell>
          <cell r="L23">
            <v>1746859</v>
          </cell>
          <cell r="M23">
            <v>0</v>
          </cell>
          <cell r="N23">
            <v>0</v>
          </cell>
          <cell r="O23">
            <v>61933.5</v>
          </cell>
          <cell r="P23">
            <v>371601</v>
          </cell>
        </row>
        <row r="24">
          <cell r="F24">
            <v>0</v>
          </cell>
          <cell r="G24">
            <v>0</v>
          </cell>
          <cell r="H24">
            <v>0</v>
          </cell>
          <cell r="I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G25">
            <v>0</v>
          </cell>
          <cell r="H25">
            <v>0</v>
          </cell>
          <cell r="I25">
            <v>17.083333333333332</v>
          </cell>
          <cell r="J25">
            <v>1025</v>
          </cell>
          <cell r="K25">
            <v>12445.316666666668</v>
          </cell>
          <cell r="L25">
            <v>746719</v>
          </cell>
          <cell r="M25">
            <v>0</v>
          </cell>
          <cell r="N25">
            <v>0</v>
          </cell>
          <cell r="O25">
            <v>6387.1</v>
          </cell>
          <cell r="P25">
            <v>383226</v>
          </cell>
        </row>
        <row r="27">
          <cell r="A27" t="str">
            <v xml:space="preserve">  I.</v>
          </cell>
          <cell r="B27" t="str">
            <v>APS SYSTEM</v>
          </cell>
          <cell r="C27">
            <v>60</v>
          </cell>
          <cell r="D27" t="str">
            <v>SET</v>
          </cell>
          <cell r="E27">
            <v>260365.88333333333</v>
          </cell>
          <cell r="F27">
            <v>15621953</v>
          </cell>
          <cell r="G27">
            <v>0</v>
          </cell>
          <cell r="H27">
            <v>0</v>
          </cell>
          <cell r="I27">
            <v>227.13333333333333</v>
          </cell>
          <cell r="J27">
            <v>13628</v>
          </cell>
          <cell r="K27">
            <v>260365.88333333333</v>
          </cell>
          <cell r="L27">
            <v>15621953</v>
          </cell>
          <cell r="M27">
            <v>0</v>
          </cell>
          <cell r="N27">
            <v>0</v>
          </cell>
          <cell r="O27">
            <v>63605.433333333334</v>
          </cell>
          <cell r="P27">
            <v>3816326</v>
          </cell>
        </row>
        <row r="29">
          <cell r="A29" t="str">
            <v xml:space="preserve">  J.</v>
          </cell>
          <cell r="B29" t="str">
            <v>U/G CONDUIT BANK</v>
          </cell>
          <cell r="C29">
            <v>2850</v>
          </cell>
          <cell r="D29" t="str">
            <v>M3</v>
          </cell>
          <cell r="E29">
            <v>2070.4561403508774</v>
          </cell>
          <cell r="F29">
            <v>5900800</v>
          </cell>
          <cell r="G29">
            <v>0</v>
          </cell>
          <cell r="H29">
            <v>0</v>
          </cell>
          <cell r="I29">
            <v>9.5898245614035087</v>
          </cell>
          <cell r="J29">
            <v>27331</v>
          </cell>
          <cell r="K29">
            <v>2070.4561403508774</v>
          </cell>
          <cell r="L29">
            <v>5900800</v>
          </cell>
          <cell r="M29">
            <v>0</v>
          </cell>
          <cell r="N29">
            <v>0</v>
          </cell>
          <cell r="O29">
            <v>7703.0175438596489</v>
          </cell>
          <cell r="P29">
            <v>21953600</v>
          </cell>
        </row>
        <row r="32">
          <cell r="B32" t="str">
            <v>TOTAL (ALT-1)</v>
          </cell>
          <cell r="C32">
            <v>0</v>
          </cell>
          <cell r="D32">
            <v>0</v>
          </cell>
          <cell r="E32">
            <v>0</v>
          </cell>
          <cell r="F32">
            <v>197890079</v>
          </cell>
          <cell r="G32">
            <v>0</v>
          </cell>
          <cell r="H32">
            <v>0</v>
          </cell>
          <cell r="I32">
            <v>0</v>
          </cell>
          <cell r="J32">
            <v>109667</v>
          </cell>
          <cell r="K32">
            <v>0</v>
          </cell>
          <cell r="L32">
            <v>197890079</v>
          </cell>
          <cell r="M32">
            <v>0</v>
          </cell>
          <cell r="N32">
            <v>0</v>
          </cell>
          <cell r="O32">
            <v>0</v>
          </cell>
          <cell r="P32">
            <v>48005061</v>
          </cell>
          <cell r="Q32">
            <v>109667</v>
          </cell>
        </row>
        <row r="33">
          <cell r="Q33">
            <v>0</v>
          </cell>
        </row>
        <row r="34">
          <cell r="A34" t="str">
            <v>OTHER</v>
          </cell>
          <cell r="B34" t="str">
            <v xml:space="preserve"> CATHODIC PROTECTION SYSTEM  FOR TRUNK LINE</v>
          </cell>
          <cell r="C34">
            <v>1</v>
          </cell>
          <cell r="D34" t="str">
            <v>LOT</v>
          </cell>
          <cell r="E34">
            <v>0</v>
          </cell>
          <cell r="F34">
            <v>4357694</v>
          </cell>
          <cell r="G34">
            <v>0</v>
          </cell>
          <cell r="H34">
            <v>0</v>
          </cell>
          <cell r="I34">
            <v>0</v>
          </cell>
          <cell r="J34">
            <v>6089</v>
          </cell>
          <cell r="K34">
            <v>0</v>
          </cell>
          <cell r="L34">
            <v>4357694</v>
          </cell>
          <cell r="M34">
            <v>0</v>
          </cell>
          <cell r="N34">
            <v>0</v>
          </cell>
          <cell r="O34">
            <v>0</v>
          </cell>
          <cell r="P34">
            <v>2372268</v>
          </cell>
          <cell r="Q34">
            <v>6089</v>
          </cell>
        </row>
        <row r="36">
          <cell r="B36" t="str">
            <v xml:space="preserve">MATERIAL PRICE 造價分析 </v>
          </cell>
        </row>
        <row r="37">
          <cell r="B37" t="str">
            <v xml:space="preserve">CAPACITOR </v>
          </cell>
          <cell r="C37">
            <v>0</v>
          </cell>
          <cell r="D37" t="str">
            <v>KVA</v>
          </cell>
        </row>
        <row r="38">
          <cell r="B38" t="str">
            <v>CABLE &amp; WIRE FOR POWER SYSTEM</v>
          </cell>
          <cell r="C38">
            <v>130730</v>
          </cell>
          <cell r="D38" t="str">
            <v>M</v>
          </cell>
        </row>
        <row r="39">
          <cell r="B39" t="str">
            <v>LIGHTING FIXTURE</v>
          </cell>
          <cell r="C39">
            <v>508</v>
          </cell>
          <cell r="D39" t="str">
            <v>SET</v>
          </cell>
        </row>
        <row r="41">
          <cell r="B41" t="str">
            <v>LABOR PRICE 造價分析</v>
          </cell>
        </row>
        <row r="42">
          <cell r="B42" t="str">
            <v xml:space="preserve">CAPACITOR </v>
          </cell>
          <cell r="C42">
            <v>0</v>
          </cell>
          <cell r="D42" t="str">
            <v>KVA</v>
          </cell>
        </row>
        <row r="43">
          <cell r="B43" t="str">
            <v>CABLE &amp; WIRE FOR POWER SYSTEM</v>
          </cell>
          <cell r="C43">
            <v>130730</v>
          </cell>
          <cell r="D43" t="str">
            <v>M</v>
          </cell>
          <cell r="E43">
            <v>0</v>
          </cell>
          <cell r="F43">
            <v>0</v>
          </cell>
          <cell r="G43">
            <v>0</v>
          </cell>
          <cell r="H43">
            <v>0</v>
          </cell>
          <cell r="I43">
            <v>0.73359596114128356</v>
          </cell>
          <cell r="J43">
            <v>95903</v>
          </cell>
        </row>
        <row r="44">
          <cell r="B44" t="str">
            <v>LIGHTING FIXTURE</v>
          </cell>
          <cell r="C44">
            <v>508</v>
          </cell>
          <cell r="D44" t="str">
            <v>SET</v>
          </cell>
        </row>
        <row r="46">
          <cell r="A46" t="str">
            <v>ALT-2</v>
          </cell>
          <cell r="B46">
            <v>0</v>
          </cell>
          <cell r="C46" t="str">
            <v xml:space="preserve"> </v>
          </cell>
          <cell r="D46" t="str">
            <v xml:space="preserve"> </v>
          </cell>
          <cell r="E46">
            <v>0</v>
          </cell>
          <cell r="F46">
            <v>0</v>
          </cell>
          <cell r="G46">
            <v>0</v>
          </cell>
          <cell r="H46">
            <v>0</v>
          </cell>
          <cell r="I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G47">
            <v>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G48">
            <v>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G49">
            <v>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G50">
            <v>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G51">
            <v>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G52">
            <v>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G53">
            <v>0</v>
          </cell>
          <cell r="H53">
            <v>0</v>
          </cell>
          <cell r="I53">
            <v>-2.46</v>
          </cell>
          <cell r="J53">
            <v>-2</v>
          </cell>
          <cell r="K53">
            <v>-709</v>
          </cell>
          <cell r="L53">
            <v>-709</v>
          </cell>
          <cell r="M53">
            <v>0</v>
          </cell>
          <cell r="N53">
            <v>0</v>
          </cell>
          <cell r="O53">
            <v>-689</v>
          </cell>
          <cell r="P53">
            <v>-689</v>
          </cell>
        </row>
        <row r="54">
          <cell r="B54" t="str">
            <v>SUB-TOTAL : (ALT-1)</v>
          </cell>
          <cell r="C54">
            <v>0</v>
          </cell>
          <cell r="D54">
            <v>0</v>
          </cell>
          <cell r="E54">
            <v>0</v>
          </cell>
          <cell r="F54">
            <v>-539149</v>
          </cell>
          <cell r="G54">
            <v>0</v>
          </cell>
          <cell r="H54">
            <v>0</v>
          </cell>
          <cell r="I54">
            <v>0</v>
          </cell>
          <cell r="J54">
            <v>-221</v>
          </cell>
          <cell r="K54">
            <v>0</v>
          </cell>
          <cell r="L54">
            <v>-539149</v>
          </cell>
          <cell r="M54">
            <v>0</v>
          </cell>
          <cell r="N54">
            <v>0</v>
          </cell>
          <cell r="O54">
            <v>0</v>
          </cell>
          <cell r="P54">
            <v>-61804</v>
          </cell>
          <cell r="Q54">
            <v>-221</v>
          </cell>
        </row>
        <row r="56">
          <cell r="A56" t="str">
            <v>ALT-3</v>
          </cell>
        </row>
        <row r="57">
          <cell r="A57">
            <v>1</v>
          </cell>
          <cell r="B57" t="str">
            <v xml:space="preserve"> AUTO-TRANSFORMER FOR 6.9KV 8500KW MOTOR STARTER , </v>
          </cell>
          <cell r="C57">
            <v>1</v>
          </cell>
          <cell r="D57" t="str">
            <v>SET</v>
          </cell>
          <cell r="E57">
            <v>484000</v>
          </cell>
          <cell r="F57">
            <v>484000</v>
          </cell>
          <cell r="G57">
            <v>0</v>
          </cell>
          <cell r="H57">
            <v>0</v>
          </cell>
          <cell r="I57">
            <v>20</v>
          </cell>
          <cell r="J57">
            <v>20</v>
          </cell>
          <cell r="K57">
            <v>484000</v>
          </cell>
          <cell r="L57">
            <v>484000</v>
          </cell>
          <cell r="M57">
            <v>0</v>
          </cell>
          <cell r="N57">
            <v>0</v>
          </cell>
          <cell r="O57">
            <v>5600</v>
          </cell>
          <cell r="P57">
            <v>5600</v>
          </cell>
        </row>
        <row r="58">
          <cell r="B58" t="str">
            <v xml:space="preserve"> TAP 80% , STARTING TIME 60 Sec. (MOTOR PF=0.7 , EFF=0.9)</v>
          </cell>
          <cell r="C58">
            <v>0</v>
          </cell>
          <cell r="D58">
            <v>0</v>
          </cell>
          <cell r="E58">
            <v>0</v>
          </cell>
          <cell r="F58">
            <v>0</v>
          </cell>
          <cell r="G58">
            <v>0</v>
          </cell>
          <cell r="H58">
            <v>0</v>
          </cell>
          <cell r="I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G59">
            <v>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G60">
            <v>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G61">
            <v>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G62">
            <v>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G63">
            <v>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G64">
            <v>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G65">
            <v>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G66">
            <v>0</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G67">
            <v>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G68">
            <v>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G77">
            <v>0</v>
          </cell>
          <cell r="H77">
            <v>0</v>
          </cell>
          <cell r="I77">
            <v>32.85</v>
          </cell>
          <cell r="J77">
            <v>33</v>
          </cell>
          <cell r="K77">
            <v>31995</v>
          </cell>
          <cell r="L77">
            <v>31995</v>
          </cell>
          <cell r="M77">
            <v>0</v>
          </cell>
          <cell r="N77">
            <v>0</v>
          </cell>
          <cell r="O77">
            <v>9198</v>
          </cell>
          <cell r="P77">
            <v>9198</v>
          </cell>
        </row>
        <row r="78">
          <cell r="B78" t="str">
            <v>SUB-TOTAL : (ALT-2)</v>
          </cell>
          <cell r="C78">
            <v>0</v>
          </cell>
          <cell r="D78">
            <v>0</v>
          </cell>
          <cell r="E78">
            <v>0</v>
          </cell>
          <cell r="F78">
            <v>7206503</v>
          </cell>
          <cell r="G78">
            <v>0</v>
          </cell>
          <cell r="H78">
            <v>0</v>
          </cell>
          <cell r="I78">
            <v>0</v>
          </cell>
          <cell r="J78">
            <v>2052</v>
          </cell>
          <cell r="K78">
            <v>0</v>
          </cell>
          <cell r="L78">
            <v>7206503</v>
          </cell>
          <cell r="M78">
            <v>0</v>
          </cell>
          <cell r="N78">
            <v>0</v>
          </cell>
          <cell r="O78">
            <v>0</v>
          </cell>
          <cell r="P78">
            <v>1030498</v>
          </cell>
          <cell r="Q78">
            <v>2052</v>
          </cell>
        </row>
        <row r="82">
          <cell r="A82" t="str">
            <v xml:space="preserve">  A.</v>
          </cell>
          <cell r="B82" t="str">
            <v xml:space="preserve"> POWER EQUIPMENT </v>
          </cell>
          <cell r="C82" t="str">
            <v xml:space="preserve"> </v>
          </cell>
          <cell r="D82" t="str">
            <v xml:space="preserve"> </v>
          </cell>
          <cell r="E82">
            <v>0</v>
          </cell>
          <cell r="F82">
            <v>0</v>
          </cell>
          <cell r="G82">
            <v>0</v>
          </cell>
          <cell r="H82">
            <v>0</v>
          </cell>
          <cell r="I82">
            <v>0</v>
          </cell>
          <cell r="J82">
            <v>0</v>
          </cell>
          <cell r="K82">
            <v>0</v>
          </cell>
          <cell r="L82">
            <v>0</v>
          </cell>
          <cell r="M82">
            <v>0</v>
          </cell>
          <cell r="N82">
            <v>0</v>
          </cell>
          <cell r="O82">
            <v>0</v>
          </cell>
          <cell r="P82">
            <v>0</v>
          </cell>
        </row>
        <row r="83">
          <cell r="F83">
            <v>0</v>
          </cell>
          <cell r="G83">
            <v>0</v>
          </cell>
          <cell r="H83">
            <v>0</v>
          </cell>
          <cell r="I83">
            <v>0</v>
          </cell>
          <cell r="J83">
            <v>0</v>
          </cell>
          <cell r="K83">
            <v>0</v>
          </cell>
          <cell r="L83">
            <v>0</v>
          </cell>
          <cell r="M83">
            <v>0</v>
          </cell>
          <cell r="N83">
            <v>0</v>
          </cell>
          <cell r="O83">
            <v>0</v>
          </cell>
          <cell r="P83">
            <v>0</v>
          </cell>
        </row>
        <row r="84">
          <cell r="A84" t="str">
            <v>*</v>
          </cell>
          <cell r="B84" t="str">
            <v>DWG. NO. XK11A-0000-01</v>
          </cell>
          <cell r="C84">
            <v>0</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A.1</v>
          </cell>
          <cell r="B85" t="str">
            <v>161KV SWITCHGEAR AREA</v>
          </cell>
          <cell r="C85">
            <v>0</v>
          </cell>
          <cell r="D85">
            <v>0</v>
          </cell>
          <cell r="E85">
            <v>0</v>
          </cell>
          <cell r="F85">
            <v>0</v>
          </cell>
          <cell r="G85">
            <v>0</v>
          </cell>
          <cell r="H85">
            <v>0</v>
          </cell>
          <cell r="I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G86">
            <v>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G87">
            <v>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G88">
            <v>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G89">
            <v>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G90">
            <v>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G91">
            <v>0</v>
          </cell>
          <cell r="H91">
            <v>0</v>
          </cell>
          <cell r="I91">
            <v>80</v>
          </cell>
          <cell r="J91">
            <v>160</v>
          </cell>
          <cell r="K91">
            <v>840000</v>
          </cell>
          <cell r="L91">
            <v>1680000</v>
          </cell>
          <cell r="M91">
            <v>0</v>
          </cell>
          <cell r="N91">
            <v>0</v>
          </cell>
          <cell r="O91">
            <v>22400</v>
          </cell>
          <cell r="P91">
            <v>44800</v>
          </cell>
        </row>
        <row r="92">
          <cell r="B92" t="str">
            <v>SUB-TOTAL (A.1)</v>
          </cell>
          <cell r="C92">
            <v>0</v>
          </cell>
          <cell r="D92">
            <v>0</v>
          </cell>
          <cell r="E92">
            <v>0</v>
          </cell>
          <cell r="F92">
            <v>79627100</v>
          </cell>
          <cell r="G92">
            <v>0</v>
          </cell>
          <cell r="H92">
            <v>0</v>
          </cell>
          <cell r="I92">
            <v>0</v>
          </cell>
          <cell r="J92">
            <v>7864</v>
          </cell>
          <cell r="K92">
            <v>0</v>
          </cell>
          <cell r="L92">
            <v>79627100</v>
          </cell>
          <cell r="M92">
            <v>0</v>
          </cell>
          <cell r="N92">
            <v>0</v>
          </cell>
          <cell r="O92">
            <v>0</v>
          </cell>
          <cell r="P92">
            <v>3085790</v>
          </cell>
        </row>
        <row r="93">
          <cell r="F93">
            <v>0</v>
          </cell>
          <cell r="G93">
            <v>0</v>
          </cell>
          <cell r="H93">
            <v>0</v>
          </cell>
          <cell r="I93">
            <v>0</v>
          </cell>
          <cell r="J93">
            <v>0</v>
          </cell>
          <cell r="K93">
            <v>0</v>
          </cell>
          <cell r="L93">
            <v>0</v>
          </cell>
          <cell r="M93">
            <v>0</v>
          </cell>
          <cell r="N93">
            <v>0</v>
          </cell>
          <cell r="O93">
            <v>0</v>
          </cell>
          <cell r="P93">
            <v>0</v>
          </cell>
        </row>
        <row r="94">
          <cell r="A94" t="str">
            <v>*</v>
          </cell>
          <cell r="B94" t="str">
            <v>DWG. NO. XK11A-0000-02, 03 , 04</v>
          </cell>
          <cell r="C94">
            <v>0</v>
          </cell>
          <cell r="D94">
            <v>0</v>
          </cell>
          <cell r="E94">
            <v>0</v>
          </cell>
          <cell r="F94">
            <v>0</v>
          </cell>
          <cell r="G94">
            <v>0</v>
          </cell>
          <cell r="H94">
            <v>0</v>
          </cell>
          <cell r="I94">
            <v>0</v>
          </cell>
          <cell r="J94">
            <v>0</v>
          </cell>
          <cell r="K94">
            <v>0</v>
          </cell>
          <cell r="L94">
            <v>0</v>
          </cell>
          <cell r="M94">
            <v>0</v>
          </cell>
          <cell r="N94">
            <v>0</v>
          </cell>
          <cell r="O94">
            <v>0</v>
          </cell>
          <cell r="P94">
            <v>0</v>
          </cell>
        </row>
        <row r="95">
          <cell r="A95" t="str">
            <v xml:space="preserve">   A.2</v>
          </cell>
          <cell r="B95" t="str">
            <v>MAIN SUBSTATION (公共設施)</v>
          </cell>
          <cell r="C95">
            <v>0</v>
          </cell>
          <cell r="D95">
            <v>0</v>
          </cell>
          <cell r="E95">
            <v>0</v>
          </cell>
          <cell r="F95">
            <v>0</v>
          </cell>
          <cell r="G95">
            <v>0</v>
          </cell>
          <cell r="H95">
            <v>0</v>
          </cell>
          <cell r="I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G96">
            <v>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G97">
            <v>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PANEL</v>
          </cell>
          <cell r="C98">
            <v>2</v>
          </cell>
          <cell r="D98" t="str">
            <v>PNL</v>
          </cell>
          <cell r="E98">
            <v>600000</v>
          </cell>
          <cell r="F98">
            <v>1200000</v>
          </cell>
          <cell r="G98">
            <v>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G99">
            <v>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G100">
            <v>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G101">
            <v>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G102">
            <v>0</v>
          </cell>
          <cell r="H102">
            <v>0</v>
          </cell>
          <cell r="I102">
            <v>15</v>
          </cell>
          <cell r="J102">
            <v>105</v>
          </cell>
          <cell r="K102">
            <v>120000</v>
          </cell>
          <cell r="L102">
            <v>840000</v>
          </cell>
          <cell r="M102">
            <v>0</v>
          </cell>
          <cell r="N102">
            <v>0</v>
          </cell>
          <cell r="O102">
            <v>4200</v>
          </cell>
          <cell r="P102">
            <v>29400</v>
          </cell>
        </row>
        <row r="103">
          <cell r="B103" t="str">
            <v>SUB-TOTAL (A.2)</v>
          </cell>
          <cell r="C103">
            <v>0</v>
          </cell>
          <cell r="D103">
            <v>0</v>
          </cell>
          <cell r="E103">
            <v>0</v>
          </cell>
          <cell r="F103">
            <v>12780000</v>
          </cell>
          <cell r="G103">
            <v>0</v>
          </cell>
          <cell r="H103">
            <v>0</v>
          </cell>
          <cell r="I103">
            <v>0</v>
          </cell>
          <cell r="J103">
            <v>703</v>
          </cell>
          <cell r="K103">
            <v>0</v>
          </cell>
          <cell r="L103">
            <v>12780000</v>
          </cell>
          <cell r="M103">
            <v>0</v>
          </cell>
          <cell r="N103">
            <v>0</v>
          </cell>
          <cell r="O103">
            <v>0</v>
          </cell>
          <cell r="P103">
            <v>196840</v>
          </cell>
        </row>
        <row r="105">
          <cell r="A105" t="str">
            <v>*</v>
          </cell>
          <cell r="B105" t="str">
            <v>DWG. NO. XK11A-0000-05,06,07,08</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row>
        <row r="106">
          <cell r="A106" t="str">
            <v xml:space="preserve">   A.3</v>
          </cell>
          <cell r="B106" t="str">
            <v>NO.1 SUBSTATION (場區)</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G107">
            <v>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G108">
            <v>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G109">
            <v>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G110">
            <v>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G111">
            <v>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G112">
            <v>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G113">
            <v>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G114">
            <v>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G115">
            <v>0</v>
          </cell>
          <cell r="H115">
            <v>0</v>
          </cell>
          <cell r="I115">
            <v>15</v>
          </cell>
          <cell r="J115">
            <v>45</v>
          </cell>
          <cell r="K115">
            <v>140000</v>
          </cell>
          <cell r="L115">
            <v>420000</v>
          </cell>
          <cell r="M115">
            <v>0</v>
          </cell>
          <cell r="N115">
            <v>0</v>
          </cell>
          <cell r="O115">
            <v>4200</v>
          </cell>
          <cell r="P115">
            <v>12600</v>
          </cell>
        </row>
        <row r="116">
          <cell r="B116" t="str">
            <v>SUB-TOTAL (A.3)</v>
          </cell>
          <cell r="C116">
            <v>0</v>
          </cell>
          <cell r="D116">
            <v>0</v>
          </cell>
          <cell r="E116">
            <v>0</v>
          </cell>
          <cell r="F116">
            <v>22314000</v>
          </cell>
          <cell r="G116">
            <v>0</v>
          </cell>
          <cell r="H116">
            <v>0</v>
          </cell>
          <cell r="I116">
            <v>0</v>
          </cell>
          <cell r="J116">
            <v>1302</v>
          </cell>
          <cell r="K116">
            <v>0</v>
          </cell>
          <cell r="L116">
            <v>22314000</v>
          </cell>
          <cell r="M116">
            <v>0</v>
          </cell>
          <cell r="N116">
            <v>0</v>
          </cell>
          <cell r="O116">
            <v>0</v>
          </cell>
          <cell r="P116">
            <v>364560</v>
          </cell>
        </row>
        <row r="117">
          <cell r="F117">
            <v>0</v>
          </cell>
          <cell r="G117">
            <v>0</v>
          </cell>
          <cell r="H117">
            <v>0</v>
          </cell>
          <cell r="I117">
            <v>0</v>
          </cell>
          <cell r="J117">
            <v>0</v>
          </cell>
          <cell r="K117">
            <v>0</v>
          </cell>
          <cell r="L117">
            <v>0</v>
          </cell>
          <cell r="M117">
            <v>0</v>
          </cell>
          <cell r="N117">
            <v>0</v>
          </cell>
          <cell r="O117">
            <v>0</v>
          </cell>
          <cell r="P117">
            <v>0</v>
          </cell>
        </row>
        <row r="118">
          <cell r="A118" t="str">
            <v>*</v>
          </cell>
          <cell r="B118" t="str">
            <v>DWG. NO. XK11A-0000-09,10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row>
        <row r="119">
          <cell r="A119" t="str">
            <v xml:space="preserve">   A.4</v>
          </cell>
          <cell r="B119" t="str">
            <v>NO.2 SUBSTATION (碼頭區)</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row>
        <row r="120">
          <cell r="A120" t="str">
            <v>A.4.1</v>
          </cell>
          <cell r="B120" t="str">
            <v xml:space="preserve">  6.9KV VCB 1250A 40KA , SWITCHGEAR INCOMING &amp; TIE PANEL &amp; FEEDER PANEL</v>
          </cell>
          <cell r="C120">
            <v>5</v>
          </cell>
          <cell r="D120" t="str">
            <v>PNL</v>
          </cell>
          <cell r="E120">
            <v>800000</v>
          </cell>
          <cell r="F120">
            <v>4000000</v>
          </cell>
          <cell r="G120">
            <v>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G121">
            <v>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G122">
            <v>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G123">
            <v>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G124">
            <v>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G125">
            <v>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G126">
            <v>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G127">
            <v>0</v>
          </cell>
          <cell r="H127">
            <v>0</v>
          </cell>
          <cell r="I127">
            <v>15</v>
          </cell>
          <cell r="J127">
            <v>105</v>
          </cell>
          <cell r="K127">
            <v>120000</v>
          </cell>
          <cell r="L127">
            <v>840000</v>
          </cell>
          <cell r="M127">
            <v>0</v>
          </cell>
          <cell r="N127">
            <v>0</v>
          </cell>
          <cell r="O127">
            <v>4200</v>
          </cell>
          <cell r="P127">
            <v>29400</v>
          </cell>
        </row>
        <row r="128">
          <cell r="B128" t="str">
            <v>SUB-TOTAL (A.4)</v>
          </cell>
          <cell r="C128">
            <v>0</v>
          </cell>
          <cell r="D128">
            <v>0</v>
          </cell>
          <cell r="E128">
            <v>0</v>
          </cell>
          <cell r="F128">
            <v>12280000</v>
          </cell>
          <cell r="G128">
            <v>0</v>
          </cell>
          <cell r="H128">
            <v>0</v>
          </cell>
          <cell r="I128">
            <v>0</v>
          </cell>
          <cell r="J128">
            <v>693</v>
          </cell>
          <cell r="K128">
            <v>0</v>
          </cell>
          <cell r="L128">
            <v>12280000</v>
          </cell>
          <cell r="M128">
            <v>0</v>
          </cell>
          <cell r="N128">
            <v>0</v>
          </cell>
          <cell r="O128">
            <v>0</v>
          </cell>
          <cell r="P128">
            <v>194040</v>
          </cell>
        </row>
        <row r="129">
          <cell r="F129">
            <v>0</v>
          </cell>
          <cell r="G129">
            <v>0</v>
          </cell>
          <cell r="H129">
            <v>0</v>
          </cell>
          <cell r="I129">
            <v>0</v>
          </cell>
          <cell r="J129">
            <v>0</v>
          </cell>
          <cell r="K129">
            <v>0</v>
          </cell>
          <cell r="L129">
            <v>0</v>
          </cell>
          <cell r="M129">
            <v>0</v>
          </cell>
          <cell r="N129">
            <v>0</v>
          </cell>
          <cell r="O129">
            <v>0</v>
          </cell>
          <cell r="P129">
            <v>0</v>
          </cell>
        </row>
        <row r="130">
          <cell r="A130" t="str">
            <v>A.5</v>
          </cell>
          <cell r="B130" t="str">
            <v xml:space="preserve"> DISEL STAND-BY GENERATOR 1250KW OUTPUT,</v>
          </cell>
          <cell r="C130">
            <v>1</v>
          </cell>
          <cell r="D130" t="str">
            <v>SET</v>
          </cell>
          <cell r="E130">
            <v>6250000</v>
          </cell>
          <cell r="F130">
            <v>6250000</v>
          </cell>
          <cell r="G130">
            <v>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row>
        <row r="132">
          <cell r="F132">
            <v>0</v>
          </cell>
          <cell r="G132">
            <v>0</v>
          </cell>
          <cell r="H132">
            <v>0</v>
          </cell>
          <cell r="I132">
            <v>0</v>
          </cell>
          <cell r="J132">
            <v>0</v>
          </cell>
          <cell r="K132">
            <v>0</v>
          </cell>
          <cell r="L132">
            <v>0</v>
          </cell>
          <cell r="M132">
            <v>0</v>
          </cell>
          <cell r="N132">
            <v>0</v>
          </cell>
          <cell r="O132">
            <v>0</v>
          </cell>
          <cell r="P132">
            <v>0</v>
          </cell>
        </row>
        <row r="133">
          <cell r="A133" t="str">
            <v>A.6</v>
          </cell>
          <cell r="B133" t="str">
            <v>3 PHASE 480V-120V UPS</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G134">
            <v>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G135">
            <v>0</v>
          </cell>
          <cell r="H135">
            <v>0</v>
          </cell>
          <cell r="I135">
            <v>50</v>
          </cell>
          <cell r="J135">
            <v>50</v>
          </cell>
          <cell r="K135">
            <v>300000</v>
          </cell>
          <cell r="L135">
            <v>300000</v>
          </cell>
          <cell r="M135">
            <v>0</v>
          </cell>
          <cell r="N135">
            <v>0</v>
          </cell>
          <cell r="O135">
            <v>14000</v>
          </cell>
          <cell r="P135">
            <v>14000</v>
          </cell>
        </row>
        <row r="136">
          <cell r="B136" t="str">
            <v>SUB-TOTAL (A.6)</v>
          </cell>
          <cell r="C136">
            <v>0</v>
          </cell>
          <cell r="D136">
            <v>0</v>
          </cell>
          <cell r="E136">
            <v>0</v>
          </cell>
          <cell r="F136">
            <v>1550000</v>
          </cell>
          <cell r="G136">
            <v>0</v>
          </cell>
          <cell r="H136">
            <v>0</v>
          </cell>
          <cell r="I136">
            <v>0</v>
          </cell>
          <cell r="J136">
            <v>238</v>
          </cell>
          <cell r="K136">
            <v>0</v>
          </cell>
          <cell r="L136">
            <v>1550000</v>
          </cell>
          <cell r="M136">
            <v>0</v>
          </cell>
          <cell r="N136">
            <v>0</v>
          </cell>
          <cell r="O136">
            <v>0</v>
          </cell>
          <cell r="P136">
            <v>66640</v>
          </cell>
        </row>
        <row r="138">
          <cell r="A138" t="str">
            <v>A.7</v>
          </cell>
          <cell r="B138" t="str">
            <v xml:space="preserve">  DC POWER SUPPLY       </v>
          </cell>
        </row>
        <row r="139">
          <cell r="A139" t="str">
            <v>A.7.1</v>
          </cell>
          <cell r="B139" t="str">
            <v xml:space="preserve"> 125VDC CHAGER, 50A,  W/ 60AH LEAD-CALCIUM BATTERY &amp; RACK</v>
          </cell>
          <cell r="C139">
            <v>1</v>
          </cell>
          <cell r="D139" t="str">
            <v>SET</v>
          </cell>
          <cell r="E139">
            <v>325000</v>
          </cell>
          <cell r="F139">
            <v>325000</v>
          </cell>
          <cell r="G139">
            <v>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G140">
            <v>0</v>
          </cell>
          <cell r="H140">
            <v>0</v>
          </cell>
          <cell r="I140">
            <v>35</v>
          </cell>
          <cell r="J140">
            <v>70</v>
          </cell>
          <cell r="K140">
            <v>245000</v>
          </cell>
          <cell r="L140">
            <v>490000</v>
          </cell>
          <cell r="M140">
            <v>0</v>
          </cell>
          <cell r="N140">
            <v>0</v>
          </cell>
          <cell r="O140">
            <v>9800</v>
          </cell>
          <cell r="P140">
            <v>19600</v>
          </cell>
        </row>
        <row r="141">
          <cell r="B141" t="str">
            <v>SUB-TOTAL (A7)</v>
          </cell>
          <cell r="C141">
            <v>0</v>
          </cell>
          <cell r="D141">
            <v>0</v>
          </cell>
          <cell r="E141">
            <v>0</v>
          </cell>
          <cell r="F141">
            <v>815000</v>
          </cell>
          <cell r="G141">
            <v>0</v>
          </cell>
          <cell r="H141">
            <v>0</v>
          </cell>
          <cell r="I141">
            <v>0</v>
          </cell>
          <cell r="J141">
            <v>120</v>
          </cell>
          <cell r="K141">
            <v>0</v>
          </cell>
          <cell r="L141">
            <v>815000</v>
          </cell>
          <cell r="M141">
            <v>0</v>
          </cell>
          <cell r="N141">
            <v>0</v>
          </cell>
          <cell r="O141">
            <v>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G144">
            <v>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G146">
            <v>0</v>
          </cell>
          <cell r="H146">
            <v>0</v>
          </cell>
          <cell r="I146">
            <v>20</v>
          </cell>
          <cell r="J146">
            <v>120</v>
          </cell>
          <cell r="K146">
            <v>140000</v>
          </cell>
          <cell r="L146">
            <v>840000</v>
          </cell>
          <cell r="M146">
            <v>0</v>
          </cell>
          <cell r="N146">
            <v>0</v>
          </cell>
          <cell r="O146">
            <v>5600</v>
          </cell>
          <cell r="P146">
            <v>33600</v>
          </cell>
        </row>
        <row r="147">
          <cell r="B147" t="str">
            <v>PNL. NO. POWER PANEL.</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A148" t="str">
            <v>A.8.3</v>
          </cell>
          <cell r="B148" t="str">
            <v>DRY RTANSFORMER, WEATHER PROOF ENCLOSURE</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G149">
            <v>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G150">
            <v>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G151">
            <v>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G152">
            <v>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G153">
            <v>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G154">
            <v>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G155">
            <v>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G157">
            <v>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row>
        <row r="159">
          <cell r="B159" t="str">
            <v>MOSAIC PANEL SIZE 2000(W)x1000(H)MM., W/ LIGHT x60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row>
        <row r="160">
          <cell r="B160" t="str">
            <v>SUB-TOTAL (A.8)</v>
          </cell>
          <cell r="C160">
            <v>0</v>
          </cell>
          <cell r="D160">
            <v>0</v>
          </cell>
          <cell r="E160">
            <v>0</v>
          </cell>
          <cell r="F160">
            <v>2996000</v>
          </cell>
          <cell r="G160">
            <v>0</v>
          </cell>
          <cell r="H160">
            <v>0</v>
          </cell>
          <cell r="I160">
            <v>0</v>
          </cell>
          <cell r="J160">
            <v>677</v>
          </cell>
          <cell r="K160">
            <v>0</v>
          </cell>
          <cell r="L160">
            <v>2996000</v>
          </cell>
          <cell r="M160">
            <v>0</v>
          </cell>
          <cell r="N160">
            <v>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G162">
            <v>0</v>
          </cell>
          <cell r="H162">
            <v>0</v>
          </cell>
          <cell r="I162">
            <v>1607</v>
          </cell>
          <cell r="J162">
            <v>1607</v>
          </cell>
          <cell r="K162" t="str">
            <v>M+L</v>
          </cell>
          <cell r="L162" t="str">
            <v>M+L</v>
          </cell>
          <cell r="M162">
            <v>0</v>
          </cell>
          <cell r="N162">
            <v>0</v>
          </cell>
          <cell r="O162">
            <v>1800000</v>
          </cell>
          <cell r="P162">
            <v>1800000</v>
          </cell>
        </row>
        <row r="163">
          <cell r="F163">
            <v>0</v>
          </cell>
          <cell r="G163">
            <v>0</v>
          </cell>
          <cell r="H163">
            <v>0</v>
          </cell>
          <cell r="I163">
            <v>0</v>
          </cell>
          <cell r="J163">
            <v>0</v>
          </cell>
          <cell r="K163">
            <v>0</v>
          </cell>
          <cell r="L163">
            <v>0</v>
          </cell>
          <cell r="M163">
            <v>0</v>
          </cell>
          <cell r="N163">
            <v>0</v>
          </cell>
          <cell r="O163">
            <v>0</v>
          </cell>
          <cell r="P163">
            <v>0</v>
          </cell>
        </row>
        <row r="164">
          <cell r="B164" t="str">
            <v>SUB-TOTAL : (A)</v>
          </cell>
          <cell r="C164">
            <v>0</v>
          </cell>
          <cell r="D164">
            <v>0</v>
          </cell>
          <cell r="E164">
            <v>0</v>
          </cell>
          <cell r="F164">
            <v>138612100</v>
          </cell>
          <cell r="G164">
            <v>0</v>
          </cell>
          <cell r="H164">
            <v>0</v>
          </cell>
          <cell r="I164">
            <v>0</v>
          </cell>
          <cell r="J164">
            <v>13764</v>
          </cell>
          <cell r="K164">
            <v>0</v>
          </cell>
          <cell r="L164">
            <v>138612100</v>
          </cell>
          <cell r="M164">
            <v>0</v>
          </cell>
          <cell r="N164">
            <v>0</v>
          </cell>
          <cell r="O164">
            <v>0</v>
          </cell>
          <cell r="P164">
            <v>6155030</v>
          </cell>
        </row>
        <row r="167">
          <cell r="F167">
            <v>0</v>
          </cell>
          <cell r="G167">
            <v>0</v>
          </cell>
          <cell r="H167">
            <v>0</v>
          </cell>
          <cell r="I167">
            <v>0</v>
          </cell>
          <cell r="J167">
            <v>0</v>
          </cell>
          <cell r="K167">
            <v>0</v>
          </cell>
          <cell r="L167">
            <v>0</v>
          </cell>
          <cell r="M167">
            <v>0</v>
          </cell>
          <cell r="N167">
            <v>0</v>
          </cell>
          <cell r="O167">
            <v>0</v>
          </cell>
          <cell r="P167">
            <v>0</v>
          </cell>
        </row>
        <row r="168">
          <cell r="A168" t="str">
            <v>B</v>
          </cell>
          <cell r="B168" t="str">
            <v xml:space="preserve"> POWER DISTRIBUTION SYSTEM</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row>
        <row r="169">
          <cell r="F169">
            <v>0</v>
          </cell>
          <cell r="G169">
            <v>0</v>
          </cell>
          <cell r="H169">
            <v>0</v>
          </cell>
          <cell r="I169">
            <v>0</v>
          </cell>
          <cell r="J169">
            <v>0</v>
          </cell>
          <cell r="K169">
            <v>0</v>
          </cell>
          <cell r="L169">
            <v>0</v>
          </cell>
          <cell r="M169">
            <v>0</v>
          </cell>
          <cell r="N169">
            <v>0</v>
          </cell>
          <cell r="O169">
            <v>0</v>
          </cell>
          <cell r="P169">
            <v>0</v>
          </cell>
        </row>
        <row r="170">
          <cell r="B170" t="str">
            <v xml:space="preserve"> 600V POWER CABLE, XLPE INSU. PVC JACKET</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G171">
            <v>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G172">
            <v>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G173">
            <v>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G174">
            <v>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G175">
            <v>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G176">
            <v>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G177">
            <v>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G178">
            <v>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G179">
            <v>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G180">
            <v>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G181">
            <v>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G182">
            <v>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G183">
            <v>0</v>
          </cell>
          <cell r="H183">
            <v>0</v>
          </cell>
          <cell r="I183">
            <v>0.32500000000000001</v>
          </cell>
          <cell r="J183">
            <v>98</v>
          </cell>
          <cell r="K183">
            <v>232</v>
          </cell>
          <cell r="L183">
            <v>69600</v>
          </cell>
          <cell r="M183">
            <v>0</v>
          </cell>
          <cell r="N183">
            <v>0</v>
          </cell>
          <cell r="O183">
            <v>91</v>
          </cell>
          <cell r="P183">
            <v>27300</v>
          </cell>
        </row>
        <row r="184">
          <cell r="E184">
            <v>0</v>
          </cell>
          <cell r="F184">
            <v>0</v>
          </cell>
          <cell r="G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G186">
            <v>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G187">
            <v>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G188">
            <v>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G189">
            <v>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G190">
            <v>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G191">
            <v>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G192">
            <v>0</v>
          </cell>
          <cell r="H192">
            <v>0</v>
          </cell>
          <cell r="I192">
            <v>0.16</v>
          </cell>
          <cell r="J192">
            <v>48</v>
          </cell>
          <cell r="K192">
            <v>83</v>
          </cell>
          <cell r="L192">
            <v>24900</v>
          </cell>
          <cell r="M192">
            <v>0</v>
          </cell>
          <cell r="N192">
            <v>0</v>
          </cell>
          <cell r="O192">
            <v>45</v>
          </cell>
          <cell r="P192">
            <v>13500</v>
          </cell>
        </row>
        <row r="193">
          <cell r="E193">
            <v>0</v>
          </cell>
          <cell r="F193">
            <v>0</v>
          </cell>
          <cell r="G193">
            <v>0</v>
          </cell>
          <cell r="H193">
            <v>0</v>
          </cell>
          <cell r="I193">
            <v>0</v>
          </cell>
          <cell r="J193">
            <v>0</v>
          </cell>
          <cell r="K193">
            <v>0</v>
          </cell>
          <cell r="L193">
            <v>0</v>
          </cell>
          <cell r="M193">
            <v>0</v>
          </cell>
          <cell r="N193">
            <v>0</v>
          </cell>
          <cell r="O193">
            <v>0</v>
          </cell>
          <cell r="P193">
            <v>0</v>
          </cell>
        </row>
        <row r="194">
          <cell r="B194" t="str">
            <v>8KV POWER CABLE, XLPE INSU. PVC JACKET</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G195">
            <v>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G196">
            <v>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G197">
            <v>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G198">
            <v>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G199">
            <v>0</v>
          </cell>
          <cell r="H199">
            <v>0</v>
          </cell>
          <cell r="I199">
            <v>0.27400000000000002</v>
          </cell>
          <cell r="J199">
            <v>4795</v>
          </cell>
          <cell r="K199">
            <v>306</v>
          </cell>
          <cell r="L199">
            <v>5355000</v>
          </cell>
          <cell r="M199">
            <v>0</v>
          </cell>
          <cell r="N199">
            <v>0</v>
          </cell>
          <cell r="O199">
            <v>77</v>
          </cell>
          <cell r="P199">
            <v>1347500</v>
          </cell>
        </row>
        <row r="200">
          <cell r="F200">
            <v>0</v>
          </cell>
          <cell r="G200">
            <v>0</v>
          </cell>
          <cell r="H200">
            <v>0</v>
          </cell>
          <cell r="I200">
            <v>0</v>
          </cell>
          <cell r="J200">
            <v>0</v>
          </cell>
          <cell r="K200">
            <v>0</v>
          </cell>
          <cell r="L200">
            <v>0</v>
          </cell>
          <cell r="M200">
            <v>0</v>
          </cell>
          <cell r="N200">
            <v>0</v>
          </cell>
          <cell r="O200">
            <v>0</v>
          </cell>
          <cell r="P200">
            <v>0</v>
          </cell>
        </row>
        <row r="201">
          <cell r="B201" t="str">
            <v>8KV TERMINATION KIT, HEAT SHRINKABLE TYPE</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G202">
            <v>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G203">
            <v>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G204">
            <v>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G205">
            <v>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G206">
            <v>0</v>
          </cell>
          <cell r="H206">
            <v>0</v>
          </cell>
          <cell r="I206">
            <v>4.5</v>
          </cell>
          <cell r="J206">
            <v>180</v>
          </cell>
          <cell r="K206">
            <v>1585</v>
          </cell>
          <cell r="L206">
            <v>63400</v>
          </cell>
          <cell r="M206">
            <v>0</v>
          </cell>
          <cell r="N206">
            <v>0</v>
          </cell>
          <cell r="O206">
            <v>1260</v>
          </cell>
          <cell r="P206">
            <v>50400</v>
          </cell>
        </row>
        <row r="207">
          <cell r="F207">
            <v>0</v>
          </cell>
          <cell r="G207">
            <v>0</v>
          </cell>
          <cell r="H207">
            <v>0</v>
          </cell>
          <cell r="I207">
            <v>0</v>
          </cell>
          <cell r="J207">
            <v>0</v>
          </cell>
          <cell r="K207">
            <v>0</v>
          </cell>
          <cell r="L207">
            <v>0</v>
          </cell>
          <cell r="M207">
            <v>0</v>
          </cell>
          <cell r="N207">
            <v>0</v>
          </cell>
          <cell r="O207">
            <v>0</v>
          </cell>
          <cell r="P207">
            <v>0</v>
          </cell>
        </row>
        <row r="208">
          <cell r="B208" t="str">
            <v xml:space="preserve"> RSG CONDUIT WITH COUPLING, THICK WALL</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row>
        <row r="209">
          <cell r="B209" t="str">
            <v xml:space="preserve"> (ANSI C80.1 NPT THREADED)</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G210">
            <v>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G211">
            <v>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G212">
            <v>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G213">
            <v>0</v>
          </cell>
          <cell r="H213">
            <v>0</v>
          </cell>
          <cell r="I213">
            <v>2.72</v>
          </cell>
          <cell r="J213">
            <v>136</v>
          </cell>
          <cell r="K213">
            <v>840</v>
          </cell>
          <cell r="L213">
            <v>42000</v>
          </cell>
          <cell r="M213">
            <v>0</v>
          </cell>
          <cell r="N213">
            <v>0</v>
          </cell>
          <cell r="O213">
            <v>762</v>
          </cell>
          <cell r="P213">
            <v>38100</v>
          </cell>
        </row>
        <row r="214">
          <cell r="E214" t="str">
            <v xml:space="preserve"> </v>
          </cell>
          <cell r="F214">
            <v>0</v>
          </cell>
          <cell r="G214">
            <v>0</v>
          </cell>
          <cell r="H214">
            <v>0</v>
          </cell>
          <cell r="I214">
            <v>0</v>
          </cell>
          <cell r="J214">
            <v>0</v>
          </cell>
          <cell r="K214">
            <v>0</v>
          </cell>
          <cell r="L214">
            <v>0</v>
          </cell>
          <cell r="M214">
            <v>0</v>
          </cell>
          <cell r="N214">
            <v>0</v>
          </cell>
          <cell r="O214">
            <v>0</v>
          </cell>
          <cell r="P214">
            <v>0</v>
          </cell>
        </row>
        <row r="215">
          <cell r="B215" t="str">
            <v xml:space="preserve"> FLEXIBLE CONDUIT, LIQUID-TIGHT, UA TYPE</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G216">
            <v>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G217">
            <v>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G218">
            <v>0</v>
          </cell>
          <cell r="H218">
            <v>0</v>
          </cell>
          <cell r="I218">
            <v>2.08</v>
          </cell>
          <cell r="J218">
            <v>42</v>
          </cell>
          <cell r="K218">
            <v>1307</v>
          </cell>
          <cell r="L218">
            <v>26140</v>
          </cell>
          <cell r="M218">
            <v>0</v>
          </cell>
          <cell r="N218">
            <v>0</v>
          </cell>
          <cell r="O218">
            <v>582</v>
          </cell>
          <cell r="P218">
            <v>11640</v>
          </cell>
        </row>
        <row r="219">
          <cell r="F219">
            <v>0</v>
          </cell>
          <cell r="G219">
            <v>0</v>
          </cell>
          <cell r="H219">
            <v>0</v>
          </cell>
          <cell r="I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G220">
            <v>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row>
        <row r="222">
          <cell r="F222">
            <v>0</v>
          </cell>
          <cell r="G222">
            <v>0</v>
          </cell>
          <cell r="H222">
            <v>0</v>
          </cell>
          <cell r="I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G223">
            <v>0</v>
          </cell>
          <cell r="H223">
            <v>0</v>
          </cell>
          <cell r="I223">
            <v>0.15</v>
          </cell>
          <cell r="J223">
            <v>165</v>
          </cell>
          <cell r="K223">
            <v>20</v>
          </cell>
          <cell r="L223">
            <v>22000</v>
          </cell>
          <cell r="M223">
            <v>0</v>
          </cell>
          <cell r="N223">
            <v>0</v>
          </cell>
          <cell r="O223">
            <v>42</v>
          </cell>
          <cell r="P223">
            <v>46200</v>
          </cell>
        </row>
        <row r="224">
          <cell r="F224">
            <v>0</v>
          </cell>
          <cell r="G224">
            <v>0</v>
          </cell>
          <cell r="H224">
            <v>0</v>
          </cell>
          <cell r="I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G225">
            <v>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row>
        <row r="227">
          <cell r="F227">
            <v>0</v>
          </cell>
          <cell r="G227">
            <v>0</v>
          </cell>
          <cell r="H227">
            <v>0</v>
          </cell>
          <cell r="I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G228">
            <v>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row>
        <row r="230">
          <cell r="F230">
            <v>0</v>
          </cell>
          <cell r="G230">
            <v>0</v>
          </cell>
          <cell r="H230">
            <v>0</v>
          </cell>
          <cell r="I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G231">
            <v>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row>
        <row r="233">
          <cell r="F233">
            <v>0</v>
          </cell>
          <cell r="G233">
            <v>0</v>
          </cell>
          <cell r="H233">
            <v>0</v>
          </cell>
          <cell r="I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G234">
            <v>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row>
        <row r="236">
          <cell r="F236">
            <v>0</v>
          </cell>
          <cell r="G236">
            <v>0</v>
          </cell>
          <cell r="H236">
            <v>0</v>
          </cell>
          <cell r="I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G237">
            <v>0</v>
          </cell>
          <cell r="H237">
            <v>0</v>
          </cell>
          <cell r="I237">
            <v>0</v>
          </cell>
          <cell r="J237">
            <v>0</v>
          </cell>
          <cell r="K237">
            <v>1000</v>
          </cell>
          <cell r="L237">
            <v>52000</v>
          </cell>
          <cell r="M237">
            <v>0</v>
          </cell>
          <cell r="N237">
            <v>0</v>
          </cell>
          <cell r="O237">
            <v>0</v>
          </cell>
          <cell r="P237">
            <v>0</v>
          </cell>
        </row>
        <row r="238">
          <cell r="F238">
            <v>0</v>
          </cell>
          <cell r="G238">
            <v>0</v>
          </cell>
          <cell r="H238">
            <v>0</v>
          </cell>
          <cell r="I238">
            <v>0</v>
          </cell>
          <cell r="J238">
            <v>0</v>
          </cell>
          <cell r="K238">
            <v>0</v>
          </cell>
          <cell r="L238">
            <v>0</v>
          </cell>
          <cell r="M238">
            <v>0</v>
          </cell>
          <cell r="N238">
            <v>0</v>
          </cell>
          <cell r="O238">
            <v>0</v>
          </cell>
          <cell r="P238">
            <v>0</v>
          </cell>
        </row>
        <row r="239">
          <cell r="B239" t="str">
            <v xml:space="preserve"> CABLE TRAY, LADDER TYPE H.D. GALV. STEEL</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row>
        <row r="240">
          <cell r="B240" t="str">
            <v xml:space="preserve"> W/ ANODIC TREATMENT &amp; EXPOSY COATING(50u)</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row>
        <row r="241">
          <cell r="B241" t="str">
            <v xml:space="preserve"> STRAIGHT SECTION, </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G242">
            <v>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G243">
            <v>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G244">
            <v>0</v>
          </cell>
          <cell r="H244">
            <v>0</v>
          </cell>
          <cell r="I244">
            <v>1</v>
          </cell>
          <cell r="J244">
            <v>160</v>
          </cell>
          <cell r="K244">
            <v>450</v>
          </cell>
          <cell r="L244">
            <v>72000</v>
          </cell>
          <cell r="M244">
            <v>0</v>
          </cell>
          <cell r="N244">
            <v>0</v>
          </cell>
          <cell r="O244">
            <v>280</v>
          </cell>
          <cell r="P244">
            <v>44800</v>
          </cell>
        </row>
        <row r="245">
          <cell r="F245">
            <v>0</v>
          </cell>
          <cell r="G245">
            <v>0</v>
          </cell>
          <cell r="H245">
            <v>0</v>
          </cell>
          <cell r="I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G246">
            <v>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row>
        <row r="248">
          <cell r="B248" t="str">
            <v xml:space="preserve"> STRAIGHT SECTION, 600 mm WIDE</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row>
        <row r="249">
          <cell r="F249">
            <v>0</v>
          </cell>
          <cell r="G249">
            <v>0</v>
          </cell>
          <cell r="H249">
            <v>0</v>
          </cell>
          <cell r="I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G250">
            <v>0</v>
          </cell>
          <cell r="H250">
            <v>0</v>
          </cell>
          <cell r="I250">
            <v>113.39999999999999</v>
          </cell>
          <cell r="J250">
            <v>113</v>
          </cell>
          <cell r="K250">
            <v>174320</v>
          </cell>
          <cell r="L250">
            <v>174320</v>
          </cell>
          <cell r="M250">
            <v>0</v>
          </cell>
          <cell r="N250">
            <v>0</v>
          </cell>
          <cell r="O250">
            <v>31752</v>
          </cell>
          <cell r="P250">
            <v>31752</v>
          </cell>
        </row>
        <row r="251">
          <cell r="F251">
            <v>0</v>
          </cell>
          <cell r="G251">
            <v>0</v>
          </cell>
          <cell r="H251">
            <v>0</v>
          </cell>
          <cell r="I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G252">
            <v>0</v>
          </cell>
          <cell r="H252">
            <v>0</v>
          </cell>
          <cell r="I252">
            <v>0.15</v>
          </cell>
          <cell r="J252">
            <v>593</v>
          </cell>
          <cell r="K252">
            <v>20</v>
          </cell>
          <cell r="L252">
            <v>79000</v>
          </cell>
          <cell r="M252">
            <v>0</v>
          </cell>
          <cell r="N252">
            <v>0</v>
          </cell>
          <cell r="O252">
            <v>42</v>
          </cell>
          <cell r="P252">
            <v>165900</v>
          </cell>
        </row>
        <row r="253">
          <cell r="F253">
            <v>0</v>
          </cell>
          <cell r="G253">
            <v>0</v>
          </cell>
          <cell r="H253">
            <v>0</v>
          </cell>
          <cell r="I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G254">
            <v>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B256" t="str">
            <v xml:space="preserve"> 3000(L)x1600(D)x2200(H)MM., W/ DOORS</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row>
        <row r="257">
          <cell r="F257">
            <v>0</v>
          </cell>
          <cell r="G257">
            <v>0</v>
          </cell>
          <cell r="H257">
            <v>0</v>
          </cell>
          <cell r="I257">
            <v>0</v>
          </cell>
          <cell r="J257">
            <v>0</v>
          </cell>
          <cell r="K257">
            <v>0</v>
          </cell>
          <cell r="L257">
            <v>0</v>
          </cell>
          <cell r="M257">
            <v>0</v>
          </cell>
          <cell r="N257">
            <v>0</v>
          </cell>
          <cell r="O257">
            <v>0</v>
          </cell>
          <cell r="P257">
            <v>0</v>
          </cell>
        </row>
        <row r="258">
          <cell r="A258">
            <v>52</v>
          </cell>
          <cell r="B258" t="str">
            <v xml:space="preserve">JUNCTION BOX, INDOOR TYPE, </v>
          </cell>
          <cell r="C258">
            <v>3</v>
          </cell>
          <cell r="D258" t="str">
            <v>SET</v>
          </cell>
          <cell r="E258">
            <v>16000</v>
          </cell>
          <cell r="F258">
            <v>48000</v>
          </cell>
          <cell r="G258">
            <v>0</v>
          </cell>
          <cell r="H258">
            <v>0</v>
          </cell>
          <cell r="I258">
            <v>15</v>
          </cell>
          <cell r="J258">
            <v>45</v>
          </cell>
          <cell r="K258">
            <v>16000</v>
          </cell>
          <cell r="L258">
            <v>48000</v>
          </cell>
          <cell r="M258">
            <v>0</v>
          </cell>
          <cell r="N258">
            <v>0</v>
          </cell>
          <cell r="O258">
            <v>4200</v>
          </cell>
          <cell r="P258">
            <v>12600</v>
          </cell>
        </row>
        <row r="259">
          <cell r="B259" t="str">
            <v>W/ TB.(FOR 2.0MM. WIRE) X 200P</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row>
        <row r="260">
          <cell r="F260">
            <v>0</v>
          </cell>
          <cell r="G260">
            <v>0</v>
          </cell>
          <cell r="H260">
            <v>0</v>
          </cell>
          <cell r="I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G261">
            <v>0</v>
          </cell>
          <cell r="H261">
            <v>0</v>
          </cell>
          <cell r="I261">
            <v>963.71999999999991</v>
          </cell>
          <cell r="J261">
            <v>964</v>
          </cell>
          <cell r="K261">
            <v>677772</v>
          </cell>
          <cell r="L261">
            <v>677772</v>
          </cell>
          <cell r="M261">
            <v>0</v>
          </cell>
          <cell r="N261">
            <v>0</v>
          </cell>
          <cell r="O261">
            <v>269842</v>
          </cell>
          <cell r="P261">
            <v>269842</v>
          </cell>
        </row>
        <row r="262">
          <cell r="F262">
            <v>0</v>
          </cell>
          <cell r="G262">
            <v>0</v>
          </cell>
          <cell r="H262">
            <v>0</v>
          </cell>
          <cell r="I262">
            <v>0</v>
          </cell>
          <cell r="J262">
            <v>0</v>
          </cell>
          <cell r="K262">
            <v>0</v>
          </cell>
          <cell r="L262">
            <v>0</v>
          </cell>
          <cell r="M262">
            <v>0</v>
          </cell>
          <cell r="N262">
            <v>0</v>
          </cell>
          <cell r="O262">
            <v>0</v>
          </cell>
          <cell r="P262">
            <v>0</v>
          </cell>
        </row>
        <row r="263">
          <cell r="B263" t="str">
            <v>SUB-TOTAL : (B)</v>
          </cell>
          <cell r="C263">
            <v>0</v>
          </cell>
          <cell r="D263">
            <v>0</v>
          </cell>
          <cell r="E263">
            <v>0</v>
          </cell>
          <cell r="F263">
            <v>23270172</v>
          </cell>
          <cell r="G263">
            <v>0</v>
          </cell>
          <cell r="H263">
            <v>0</v>
          </cell>
          <cell r="I263">
            <v>0</v>
          </cell>
          <cell r="J263">
            <v>33088</v>
          </cell>
          <cell r="K263">
            <v>0</v>
          </cell>
          <cell r="L263">
            <v>23270172</v>
          </cell>
          <cell r="M263">
            <v>0</v>
          </cell>
          <cell r="N263">
            <v>0</v>
          </cell>
          <cell r="O263">
            <v>0</v>
          </cell>
          <cell r="P263">
            <v>9262383</v>
          </cell>
        </row>
        <row r="264">
          <cell r="F264">
            <v>0</v>
          </cell>
          <cell r="G264">
            <v>0</v>
          </cell>
          <cell r="H264">
            <v>0</v>
          </cell>
          <cell r="I264">
            <v>0</v>
          </cell>
          <cell r="J264">
            <v>0</v>
          </cell>
          <cell r="K264">
            <v>0</v>
          </cell>
          <cell r="L264">
            <v>0</v>
          </cell>
          <cell r="M264">
            <v>0</v>
          </cell>
          <cell r="N264">
            <v>0</v>
          </cell>
          <cell r="O264">
            <v>0</v>
          </cell>
          <cell r="P264">
            <v>0</v>
          </cell>
        </row>
        <row r="265">
          <cell r="F265">
            <v>0</v>
          </cell>
          <cell r="G265">
            <v>0</v>
          </cell>
          <cell r="H265">
            <v>0</v>
          </cell>
          <cell r="I265">
            <v>0</v>
          </cell>
          <cell r="J265">
            <v>0</v>
          </cell>
          <cell r="K265">
            <v>0</v>
          </cell>
          <cell r="L265">
            <v>0</v>
          </cell>
          <cell r="M265">
            <v>0</v>
          </cell>
          <cell r="N265">
            <v>0</v>
          </cell>
          <cell r="O265">
            <v>0</v>
          </cell>
          <cell r="P265">
            <v>0</v>
          </cell>
        </row>
        <row r="266">
          <cell r="F266">
            <v>0</v>
          </cell>
          <cell r="G266">
            <v>0</v>
          </cell>
          <cell r="H266">
            <v>0</v>
          </cell>
          <cell r="I266">
            <v>0</v>
          </cell>
          <cell r="J266">
            <v>0</v>
          </cell>
          <cell r="K266">
            <v>0</v>
          </cell>
          <cell r="L266">
            <v>0</v>
          </cell>
          <cell r="M266">
            <v>0</v>
          </cell>
          <cell r="N266">
            <v>0</v>
          </cell>
          <cell r="O266">
            <v>0</v>
          </cell>
          <cell r="P266">
            <v>0</v>
          </cell>
        </row>
        <row r="267">
          <cell r="A267" t="str">
            <v xml:space="preserve">  C.</v>
          </cell>
          <cell r="B267" t="str">
            <v xml:space="preserve"> LIGHTING SYSTEM(所有燈具皆包括燈管或燈泡)</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G268">
            <v>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G270">
            <v>0</v>
          </cell>
          <cell r="H270">
            <v>0</v>
          </cell>
          <cell r="I270">
            <v>10</v>
          </cell>
          <cell r="J270">
            <v>10</v>
          </cell>
          <cell r="K270">
            <v>13000</v>
          </cell>
          <cell r="L270">
            <v>13000</v>
          </cell>
          <cell r="M270">
            <v>0</v>
          </cell>
          <cell r="N270">
            <v>0</v>
          </cell>
          <cell r="O270">
            <v>2800</v>
          </cell>
          <cell r="P270">
            <v>2800</v>
          </cell>
        </row>
        <row r="271">
          <cell r="B271" t="str">
            <v>MAIN 3P30A,BRANCH 2P 20A 8 CKT</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G272">
            <v>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G274">
            <v>0</v>
          </cell>
          <cell r="H274">
            <v>0</v>
          </cell>
          <cell r="I274">
            <v>8</v>
          </cell>
          <cell r="J274">
            <v>8</v>
          </cell>
          <cell r="K274">
            <v>11000</v>
          </cell>
          <cell r="L274">
            <v>11000</v>
          </cell>
          <cell r="M274">
            <v>0</v>
          </cell>
          <cell r="N274">
            <v>0</v>
          </cell>
          <cell r="O274">
            <v>2240</v>
          </cell>
          <cell r="P274">
            <v>2240</v>
          </cell>
        </row>
        <row r="275">
          <cell r="B275" t="str">
            <v>240V, MAIN 3P30A,BRANCH2P 20A 6CKT</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G276">
            <v>0</v>
          </cell>
          <cell r="H276">
            <v>0</v>
          </cell>
          <cell r="I276">
            <v>8</v>
          </cell>
          <cell r="J276">
            <v>8</v>
          </cell>
          <cell r="K276">
            <v>164700</v>
          </cell>
          <cell r="L276">
            <v>164700</v>
          </cell>
          <cell r="M276">
            <v>0</v>
          </cell>
          <cell r="N276">
            <v>0</v>
          </cell>
          <cell r="O276">
            <v>2240</v>
          </cell>
          <cell r="P276">
            <v>2240</v>
          </cell>
        </row>
        <row r="277">
          <cell r="B277" t="str">
            <v>240V 2P50A 12CKT</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G278">
            <v>0</v>
          </cell>
          <cell r="H278">
            <v>0</v>
          </cell>
          <cell r="I278">
            <v>8</v>
          </cell>
          <cell r="J278">
            <v>16</v>
          </cell>
          <cell r="K278">
            <v>12500</v>
          </cell>
          <cell r="L278">
            <v>25000</v>
          </cell>
          <cell r="M278">
            <v>0</v>
          </cell>
          <cell r="N278">
            <v>0</v>
          </cell>
          <cell r="O278">
            <v>2240</v>
          </cell>
          <cell r="P278">
            <v>4480</v>
          </cell>
        </row>
        <row r="279">
          <cell r="B279" t="str">
            <v>240V MAIN 3P50A,BRANCH 3P20A 6CKT</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G280">
            <v>0</v>
          </cell>
          <cell r="H280">
            <v>0</v>
          </cell>
          <cell r="I280">
            <v>8</v>
          </cell>
          <cell r="J280">
            <v>8</v>
          </cell>
          <cell r="K280">
            <v>14500</v>
          </cell>
          <cell r="L280">
            <v>14500</v>
          </cell>
          <cell r="M280">
            <v>0</v>
          </cell>
          <cell r="N280">
            <v>0</v>
          </cell>
          <cell r="O280">
            <v>2240</v>
          </cell>
          <cell r="P280">
            <v>2240</v>
          </cell>
        </row>
        <row r="281">
          <cell r="B281" t="str">
            <v>240V MAIN 3P70A,BRANCH 3P20A 8CKT</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G282">
            <v>0</v>
          </cell>
          <cell r="H282">
            <v>0</v>
          </cell>
          <cell r="I282">
            <v>4</v>
          </cell>
          <cell r="J282">
            <v>20</v>
          </cell>
          <cell r="K282">
            <v>37800</v>
          </cell>
          <cell r="L282">
            <v>189000</v>
          </cell>
          <cell r="M282">
            <v>0</v>
          </cell>
          <cell r="N282">
            <v>0</v>
          </cell>
          <cell r="O282">
            <v>1120</v>
          </cell>
          <cell r="P282">
            <v>5600</v>
          </cell>
        </row>
        <row r="283">
          <cell r="B283" t="str">
            <v>GROUP D, 3-POLE 20AMP</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G284">
            <v>0</v>
          </cell>
          <cell r="H284">
            <v>0</v>
          </cell>
          <cell r="I284">
            <v>4</v>
          </cell>
          <cell r="J284">
            <v>4</v>
          </cell>
          <cell r="K284">
            <v>37800</v>
          </cell>
          <cell r="L284">
            <v>37800</v>
          </cell>
          <cell r="M284">
            <v>0</v>
          </cell>
          <cell r="N284">
            <v>0</v>
          </cell>
          <cell r="O284">
            <v>1120</v>
          </cell>
          <cell r="P284">
            <v>1120</v>
          </cell>
        </row>
        <row r="285">
          <cell r="B285" t="str">
            <v>GROUP D 3-POLE 30AMP</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G286">
            <v>0</v>
          </cell>
          <cell r="H286">
            <v>0</v>
          </cell>
          <cell r="I286">
            <v>12</v>
          </cell>
          <cell r="J286">
            <v>48</v>
          </cell>
          <cell r="K286">
            <v>25000</v>
          </cell>
          <cell r="L286">
            <v>100000</v>
          </cell>
          <cell r="M286">
            <v>0</v>
          </cell>
          <cell r="N286">
            <v>0</v>
          </cell>
          <cell r="O286">
            <v>3360</v>
          </cell>
          <cell r="P286">
            <v>13440</v>
          </cell>
        </row>
        <row r="287">
          <cell r="B287" t="str">
            <v>3PH 480/240V 15KVA</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G288">
            <v>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G290">
            <v>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G292">
            <v>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row>
        <row r="294">
          <cell r="B294" t="str">
            <v xml:space="preserve"> GUARD AND DOME REFL. 3/4" HUB 400W 240V</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row>
        <row r="295">
          <cell r="B295" t="str">
            <v>CLASS 1, DIV.2 GROPU D</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G296">
            <v>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row>
        <row r="298">
          <cell r="B298" t="str">
            <v xml:space="preserve">DOME REFL. 1-1/2 IN HUB 175W 240V CLASS 1, DIV 2 </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row>
        <row r="299">
          <cell r="B299" t="str">
            <v>GROUP D</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G300">
            <v>0</v>
          </cell>
          <cell r="H300">
            <v>0</v>
          </cell>
          <cell r="I300">
            <v>7</v>
          </cell>
          <cell r="J300">
            <v>364</v>
          </cell>
          <cell r="K300">
            <v>5600</v>
          </cell>
          <cell r="L300">
            <v>291200</v>
          </cell>
          <cell r="M300">
            <v>0</v>
          </cell>
          <cell r="N300">
            <v>0</v>
          </cell>
          <cell r="O300">
            <v>1960</v>
          </cell>
          <cell r="P300">
            <v>101920</v>
          </cell>
        </row>
        <row r="301">
          <cell r="B301" t="str">
            <v xml:space="preserve">INTEGRAL CONST. WATT. BALLAST C/W GUARD AND </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B302" t="str">
            <v>DOME REFL. 3/4" HUB 175W 240V CLASS 1 DIV.2 GROUP D</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G303">
            <v>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G304">
            <v>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G305">
            <v>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G306">
            <v>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G307">
            <v>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G308">
            <v>0</v>
          </cell>
          <cell r="H308">
            <v>0</v>
          </cell>
          <cell r="I308">
            <v>6</v>
          </cell>
          <cell r="J308">
            <v>276</v>
          </cell>
          <cell r="K308">
            <v>27000</v>
          </cell>
          <cell r="L308">
            <v>1242000</v>
          </cell>
          <cell r="M308">
            <v>0</v>
          </cell>
          <cell r="N308">
            <v>0</v>
          </cell>
          <cell r="O308">
            <v>1680</v>
          </cell>
          <cell r="P308">
            <v>77280</v>
          </cell>
        </row>
        <row r="309">
          <cell r="B309" t="str">
            <v>FOR CLASS 1, DIV.2 GROUP D</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G310">
            <v>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G312">
            <v>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row>
        <row r="314">
          <cell r="B314" t="str">
            <v>GROUP D</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G315">
            <v>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row>
        <row r="317">
          <cell r="B317" t="str">
            <v>FOR CLASS 1, DIV.2 GROUP D</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G318">
            <v>0</v>
          </cell>
          <cell r="H318">
            <v>0</v>
          </cell>
          <cell r="I318">
            <v>6</v>
          </cell>
          <cell r="J318">
            <v>6</v>
          </cell>
          <cell r="K318">
            <v>28800</v>
          </cell>
          <cell r="L318">
            <v>28800</v>
          </cell>
          <cell r="M318">
            <v>0</v>
          </cell>
          <cell r="N318">
            <v>0</v>
          </cell>
          <cell r="O318">
            <v>1680</v>
          </cell>
          <cell r="P318">
            <v>1680</v>
          </cell>
        </row>
        <row r="319">
          <cell r="B319" t="str">
            <v>FOR CLASS 1, DIV.2 GROUP D</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G320">
            <v>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row>
        <row r="322">
          <cell r="B322" t="str">
            <v xml:space="preserve"> 240V 30AT IC 10KA, STAINLESS STEEL</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row>
        <row r="323">
          <cell r="B323" t="str">
            <v>FOR CLASS 1, DIV.2 GROUP D</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G324">
            <v>0</v>
          </cell>
          <cell r="H324">
            <v>0</v>
          </cell>
          <cell r="I324">
            <v>4</v>
          </cell>
          <cell r="J324">
            <v>32</v>
          </cell>
          <cell r="K324">
            <v>5400</v>
          </cell>
          <cell r="L324">
            <v>43200</v>
          </cell>
          <cell r="M324">
            <v>0</v>
          </cell>
          <cell r="N324">
            <v>0</v>
          </cell>
          <cell r="O324">
            <v>1120</v>
          </cell>
          <cell r="P324">
            <v>8960</v>
          </cell>
        </row>
        <row r="325">
          <cell r="B325" t="str">
            <v>240V, CLASS 1 DIV.2 GROUP D</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G326">
            <v>0</v>
          </cell>
          <cell r="H326">
            <v>0</v>
          </cell>
          <cell r="I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G327">
            <v>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G328">
            <v>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G329">
            <v>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G330">
            <v>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G331">
            <v>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G332">
            <v>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G333">
            <v>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G334">
            <v>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G335">
            <v>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G336">
            <v>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G337">
            <v>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G338">
            <v>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G339">
            <v>0</v>
          </cell>
          <cell r="H339">
            <v>0</v>
          </cell>
          <cell r="I339">
            <v>0</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G340">
            <v>0</v>
          </cell>
          <cell r="H340">
            <v>0</v>
          </cell>
          <cell r="I340">
            <v>0</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G341">
            <v>0</v>
          </cell>
          <cell r="H341">
            <v>0</v>
          </cell>
          <cell r="I341">
            <v>679.40000000000009</v>
          </cell>
          <cell r="J341">
            <v>679</v>
          </cell>
          <cell r="K341">
            <v>456514</v>
          </cell>
          <cell r="L341">
            <v>456514</v>
          </cell>
          <cell r="M341">
            <v>0</v>
          </cell>
          <cell r="N341">
            <v>0</v>
          </cell>
          <cell r="O341">
            <v>190232</v>
          </cell>
          <cell r="P341">
            <v>190232</v>
          </cell>
        </row>
        <row r="342">
          <cell r="B342" t="str">
            <v>SUB-TOTAL : (C)</v>
          </cell>
          <cell r="C342">
            <v>0</v>
          </cell>
          <cell r="D342">
            <v>0</v>
          </cell>
          <cell r="E342">
            <v>0</v>
          </cell>
          <cell r="F342">
            <v>9586794</v>
          </cell>
          <cell r="G342">
            <v>0</v>
          </cell>
          <cell r="H342">
            <v>0</v>
          </cell>
          <cell r="I342">
            <v>0</v>
          </cell>
          <cell r="J342">
            <v>14267</v>
          </cell>
          <cell r="K342">
            <v>0</v>
          </cell>
          <cell r="L342">
            <v>9586794</v>
          </cell>
          <cell r="M342">
            <v>0</v>
          </cell>
          <cell r="N342">
            <v>0</v>
          </cell>
          <cell r="O342">
            <v>0</v>
          </cell>
          <cell r="P342">
            <v>4303107</v>
          </cell>
        </row>
        <row r="343">
          <cell r="H343">
            <v>0</v>
          </cell>
          <cell r="I343">
            <v>0</v>
          </cell>
          <cell r="J343">
            <v>0</v>
          </cell>
          <cell r="K343">
            <v>0</v>
          </cell>
          <cell r="L343">
            <v>0</v>
          </cell>
          <cell r="M343">
            <v>0</v>
          </cell>
          <cell r="N343">
            <v>0</v>
          </cell>
          <cell r="O343">
            <v>0</v>
          </cell>
        </row>
        <row r="344">
          <cell r="F344">
            <v>0</v>
          </cell>
          <cell r="G344">
            <v>0</v>
          </cell>
          <cell r="H344">
            <v>0</v>
          </cell>
          <cell r="I344">
            <v>0</v>
          </cell>
          <cell r="J344">
            <v>0</v>
          </cell>
          <cell r="K344">
            <v>0</v>
          </cell>
          <cell r="L344">
            <v>0</v>
          </cell>
          <cell r="M344">
            <v>0</v>
          </cell>
          <cell r="N344">
            <v>0</v>
          </cell>
          <cell r="O344">
            <v>0</v>
          </cell>
          <cell r="P344">
            <v>0</v>
          </cell>
        </row>
        <row r="345">
          <cell r="A345" t="str">
            <v xml:space="preserve">  D.</v>
          </cell>
          <cell r="B345" t="str">
            <v>GROUNDING  SYSTEM</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G346">
            <v>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G347">
            <v>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G348">
            <v>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G349">
            <v>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G350">
            <v>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G351">
            <v>0</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G352">
            <v>0</v>
          </cell>
          <cell r="H352">
            <v>0</v>
          </cell>
          <cell r="I352">
            <v>0</v>
          </cell>
          <cell r="J352">
            <v>0</v>
          </cell>
          <cell r="K352">
            <v>1250</v>
          </cell>
          <cell r="L352">
            <v>12500</v>
          </cell>
          <cell r="M352">
            <v>0</v>
          </cell>
          <cell r="N352">
            <v>0</v>
          </cell>
          <cell r="O352">
            <v>0</v>
          </cell>
          <cell r="P352">
            <v>0</v>
          </cell>
        </row>
        <row r="353">
          <cell r="B353" t="str">
            <v xml:space="preserve"> CADWELD GTC-182G</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G354">
            <v>0</v>
          </cell>
          <cell r="H354">
            <v>0</v>
          </cell>
          <cell r="I354">
            <v>0</v>
          </cell>
          <cell r="J354">
            <v>0</v>
          </cell>
          <cell r="K354">
            <v>1250</v>
          </cell>
          <cell r="L354">
            <v>6250</v>
          </cell>
          <cell r="M354">
            <v>0</v>
          </cell>
          <cell r="N354">
            <v>0</v>
          </cell>
          <cell r="O354">
            <v>0</v>
          </cell>
          <cell r="P354">
            <v>0</v>
          </cell>
        </row>
        <row r="355">
          <cell r="B355" t="str">
            <v xml:space="preserve"> CADWELD TAC-2G2G</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G356">
            <v>0</v>
          </cell>
          <cell r="H356">
            <v>0</v>
          </cell>
          <cell r="I356">
            <v>0</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G357">
            <v>0</v>
          </cell>
          <cell r="H357">
            <v>0</v>
          </cell>
          <cell r="I357">
            <v>1</v>
          </cell>
          <cell r="J357">
            <v>50</v>
          </cell>
          <cell r="K357">
            <v>650</v>
          </cell>
          <cell r="L357">
            <v>32500</v>
          </cell>
          <cell r="M357">
            <v>0</v>
          </cell>
          <cell r="N357">
            <v>0</v>
          </cell>
          <cell r="O357">
            <v>280</v>
          </cell>
          <cell r="P357">
            <v>14000</v>
          </cell>
        </row>
        <row r="358">
          <cell r="B358" t="str">
            <v xml:space="preserve"> BURNDY GK-6429</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G359">
            <v>0</v>
          </cell>
          <cell r="H359">
            <v>0</v>
          </cell>
          <cell r="I359">
            <v>6</v>
          </cell>
          <cell r="J359">
            <v>150</v>
          </cell>
          <cell r="K359">
            <v>3500</v>
          </cell>
          <cell r="L359">
            <v>87500</v>
          </cell>
          <cell r="M359">
            <v>0</v>
          </cell>
          <cell r="N359">
            <v>0</v>
          </cell>
          <cell r="O359">
            <v>1680</v>
          </cell>
          <cell r="P359">
            <v>42000</v>
          </cell>
        </row>
        <row r="360">
          <cell r="B360" t="str">
            <v>GROUNDING BUS 300Mx50MMx6t</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G361">
            <v>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G362">
            <v>0</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G363">
            <v>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G364">
            <v>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G365">
            <v>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G366">
            <v>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G367">
            <v>0</v>
          </cell>
          <cell r="H367">
            <v>0</v>
          </cell>
          <cell r="I367">
            <v>0</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G368">
            <v>0</v>
          </cell>
          <cell r="H368">
            <v>0</v>
          </cell>
          <cell r="I368">
            <v>0</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G369">
            <v>0</v>
          </cell>
          <cell r="H369">
            <v>0</v>
          </cell>
          <cell r="I369">
            <v>316.10000000000002</v>
          </cell>
          <cell r="J369">
            <v>316</v>
          </cell>
          <cell r="K369">
            <v>82038</v>
          </cell>
          <cell r="L369">
            <v>82038</v>
          </cell>
          <cell r="M369">
            <v>0</v>
          </cell>
          <cell r="N369">
            <v>0</v>
          </cell>
          <cell r="O369">
            <v>88508</v>
          </cell>
          <cell r="P369">
            <v>88508</v>
          </cell>
        </row>
        <row r="370">
          <cell r="B370" t="str">
            <v>SUB-TOTAL : (D)</v>
          </cell>
          <cell r="C370">
            <v>0</v>
          </cell>
          <cell r="D370">
            <v>0</v>
          </cell>
          <cell r="E370">
            <v>0</v>
          </cell>
          <cell r="F370">
            <v>902415</v>
          </cell>
          <cell r="G370">
            <v>0</v>
          </cell>
          <cell r="H370">
            <v>0</v>
          </cell>
          <cell r="I370">
            <v>0</v>
          </cell>
          <cell r="J370">
            <v>3477</v>
          </cell>
          <cell r="K370">
            <v>0</v>
          </cell>
          <cell r="L370">
            <v>902415</v>
          </cell>
          <cell r="M370">
            <v>0</v>
          </cell>
          <cell r="N370">
            <v>0</v>
          </cell>
          <cell r="O370">
            <v>0</v>
          </cell>
          <cell r="P370">
            <v>1266758</v>
          </cell>
        </row>
        <row r="371">
          <cell r="F371">
            <v>0</v>
          </cell>
          <cell r="G371">
            <v>0</v>
          </cell>
          <cell r="H371">
            <v>0</v>
          </cell>
          <cell r="I371">
            <v>0</v>
          </cell>
          <cell r="J371">
            <v>0</v>
          </cell>
          <cell r="K371">
            <v>0</v>
          </cell>
          <cell r="L371">
            <v>0</v>
          </cell>
          <cell r="M371">
            <v>0</v>
          </cell>
          <cell r="N371">
            <v>0</v>
          </cell>
          <cell r="O371">
            <v>0</v>
          </cell>
          <cell r="P371">
            <v>0</v>
          </cell>
        </row>
        <row r="372">
          <cell r="F372">
            <v>0</v>
          </cell>
          <cell r="G372">
            <v>0</v>
          </cell>
          <cell r="H372">
            <v>0</v>
          </cell>
          <cell r="I372">
            <v>0</v>
          </cell>
          <cell r="J372">
            <v>0</v>
          </cell>
          <cell r="K372">
            <v>0</v>
          </cell>
          <cell r="L372">
            <v>0</v>
          </cell>
          <cell r="M372">
            <v>0</v>
          </cell>
          <cell r="N372">
            <v>0</v>
          </cell>
          <cell r="O372">
            <v>0</v>
          </cell>
          <cell r="P372">
            <v>0</v>
          </cell>
        </row>
        <row r="373">
          <cell r="D373" t="str">
            <v xml:space="preserve"> </v>
          </cell>
          <cell r="E373">
            <v>0</v>
          </cell>
          <cell r="F373">
            <v>0</v>
          </cell>
          <cell r="G373">
            <v>0</v>
          </cell>
          <cell r="H373">
            <v>0</v>
          </cell>
          <cell r="I373">
            <v>0</v>
          </cell>
          <cell r="J373">
            <v>0</v>
          </cell>
          <cell r="K373">
            <v>0</v>
          </cell>
          <cell r="L373">
            <v>0</v>
          </cell>
          <cell r="M373">
            <v>0</v>
          </cell>
          <cell r="N373">
            <v>0</v>
          </cell>
          <cell r="O373">
            <v>0</v>
          </cell>
          <cell r="P373">
            <v>0</v>
          </cell>
        </row>
        <row r="374">
          <cell r="A374" t="str">
            <v>E.</v>
          </cell>
          <cell r="B374" t="str">
            <v>TELEPHONE SYSTEM(全廠區建築物間之管線)</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G375">
            <v>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G376">
            <v>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G377">
            <v>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G378">
            <v>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G379">
            <v>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G380">
            <v>0</v>
          </cell>
          <cell r="H380">
            <v>0</v>
          </cell>
          <cell r="I380">
            <v>105</v>
          </cell>
          <cell r="J380">
            <v>105</v>
          </cell>
          <cell r="K380">
            <v>10290</v>
          </cell>
          <cell r="L380">
            <v>10290</v>
          </cell>
          <cell r="M380">
            <v>0</v>
          </cell>
          <cell r="N380">
            <v>0</v>
          </cell>
          <cell r="O380">
            <v>29400</v>
          </cell>
          <cell r="P380">
            <v>29400</v>
          </cell>
        </row>
        <row r="381">
          <cell r="B381" t="str">
            <v>SUB-TOTAL : (E)</v>
          </cell>
          <cell r="C381">
            <v>0</v>
          </cell>
          <cell r="D381">
            <v>0</v>
          </cell>
          <cell r="E381">
            <v>0</v>
          </cell>
          <cell r="F381">
            <v>493190</v>
          </cell>
          <cell r="G381">
            <v>0</v>
          </cell>
          <cell r="H381">
            <v>0</v>
          </cell>
          <cell r="I381">
            <v>0</v>
          </cell>
          <cell r="J381">
            <v>452</v>
          </cell>
          <cell r="K381">
            <v>0</v>
          </cell>
          <cell r="L381">
            <v>493190</v>
          </cell>
          <cell r="M381">
            <v>0</v>
          </cell>
          <cell r="N381">
            <v>0</v>
          </cell>
          <cell r="O381">
            <v>0</v>
          </cell>
          <cell r="P381">
            <v>126500</v>
          </cell>
        </row>
        <row r="382">
          <cell r="F382">
            <v>0</v>
          </cell>
          <cell r="G382">
            <v>0</v>
          </cell>
          <cell r="H382">
            <v>0</v>
          </cell>
          <cell r="I382">
            <v>0</v>
          </cell>
          <cell r="J382">
            <v>0</v>
          </cell>
          <cell r="K382">
            <v>0</v>
          </cell>
          <cell r="L382">
            <v>0</v>
          </cell>
          <cell r="M382">
            <v>0</v>
          </cell>
          <cell r="N382">
            <v>0</v>
          </cell>
          <cell r="O382">
            <v>0</v>
          </cell>
          <cell r="P382">
            <v>0</v>
          </cell>
        </row>
        <row r="383">
          <cell r="F383">
            <v>0</v>
          </cell>
          <cell r="G383">
            <v>0</v>
          </cell>
          <cell r="H383">
            <v>0</v>
          </cell>
          <cell r="I383">
            <v>0</v>
          </cell>
          <cell r="J383">
            <v>0</v>
          </cell>
          <cell r="K383">
            <v>0</v>
          </cell>
          <cell r="L383">
            <v>0</v>
          </cell>
          <cell r="M383">
            <v>0</v>
          </cell>
          <cell r="N383">
            <v>0</v>
          </cell>
          <cell r="O383">
            <v>0</v>
          </cell>
          <cell r="P383">
            <v>0</v>
          </cell>
        </row>
        <row r="384">
          <cell r="A384" t="str">
            <v>F.</v>
          </cell>
          <cell r="B384" t="str">
            <v>PAGE/INTERCOMMUNICATION SYSTEM</v>
          </cell>
          <cell r="C384">
            <v>0</v>
          </cell>
          <cell r="D384" t="str">
            <v xml:space="preserve"> </v>
          </cell>
          <cell r="E384">
            <v>0</v>
          </cell>
          <cell r="F384">
            <v>0</v>
          </cell>
          <cell r="G384">
            <v>0</v>
          </cell>
          <cell r="H384">
            <v>0</v>
          </cell>
          <cell r="I384">
            <v>0</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G385">
            <v>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G387">
            <v>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G388">
            <v>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G389">
            <v>0</v>
          </cell>
          <cell r="H389">
            <v>0</v>
          </cell>
          <cell r="I389">
            <v>4</v>
          </cell>
          <cell r="J389">
            <v>40</v>
          </cell>
          <cell r="K389">
            <v>1500</v>
          </cell>
          <cell r="L389">
            <v>15000</v>
          </cell>
          <cell r="M389">
            <v>0</v>
          </cell>
          <cell r="N389">
            <v>0</v>
          </cell>
          <cell r="O389">
            <v>1120</v>
          </cell>
          <cell r="P389">
            <v>11200</v>
          </cell>
        </row>
        <row r="390">
          <cell r="B390" t="str">
            <v>3M LG., W/ SMALL FOUNDATION</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G391">
            <v>0</v>
          </cell>
          <cell r="H391">
            <v>0</v>
          </cell>
          <cell r="I391">
            <v>3</v>
          </cell>
          <cell r="J391">
            <v>48</v>
          </cell>
          <cell r="K391">
            <v>3300</v>
          </cell>
          <cell r="L391">
            <v>52800</v>
          </cell>
          <cell r="M391">
            <v>0</v>
          </cell>
          <cell r="N391">
            <v>0</v>
          </cell>
          <cell r="O391">
            <v>840</v>
          </cell>
          <cell r="P391">
            <v>13440</v>
          </cell>
        </row>
        <row r="392">
          <cell r="B392" t="str">
            <v xml:space="preserve"> 13314-001</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G393">
            <v>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G395">
            <v>0</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G396">
            <v>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G397">
            <v>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G398">
            <v>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G399">
            <v>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G400">
            <v>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G401">
            <v>0</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G402">
            <v>0</v>
          </cell>
          <cell r="H402">
            <v>0</v>
          </cell>
          <cell r="I402">
            <v>61</v>
          </cell>
          <cell r="J402">
            <v>61</v>
          </cell>
          <cell r="K402">
            <v>36300</v>
          </cell>
          <cell r="L402">
            <v>36300</v>
          </cell>
          <cell r="M402">
            <v>0</v>
          </cell>
          <cell r="N402">
            <v>0</v>
          </cell>
          <cell r="O402">
            <v>17080</v>
          </cell>
          <cell r="P402">
            <v>17080</v>
          </cell>
        </row>
        <row r="403">
          <cell r="B403" t="str">
            <v>SEALING FITTING</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G404">
            <v>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G405">
            <v>0</v>
          </cell>
          <cell r="H405">
            <v>0</v>
          </cell>
          <cell r="I405">
            <v>0</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G406">
            <v>0</v>
          </cell>
          <cell r="H406">
            <v>0</v>
          </cell>
          <cell r="I406">
            <v>62.35</v>
          </cell>
          <cell r="J406">
            <v>62</v>
          </cell>
          <cell r="K406">
            <v>48051</v>
          </cell>
          <cell r="L406">
            <v>48051</v>
          </cell>
          <cell r="M406">
            <v>0</v>
          </cell>
          <cell r="N406">
            <v>0</v>
          </cell>
          <cell r="O406">
            <v>17458</v>
          </cell>
          <cell r="P406">
            <v>17458</v>
          </cell>
        </row>
        <row r="407">
          <cell r="B407" t="str">
            <v>SUB-TOTAL : (F)</v>
          </cell>
          <cell r="C407">
            <v>0</v>
          </cell>
          <cell r="D407">
            <v>0</v>
          </cell>
          <cell r="E407">
            <v>0</v>
          </cell>
          <cell r="F407">
            <v>1009077</v>
          </cell>
          <cell r="G407">
            <v>0</v>
          </cell>
          <cell r="H407">
            <v>0</v>
          </cell>
          <cell r="I407">
            <v>0</v>
          </cell>
          <cell r="J407">
            <v>1309</v>
          </cell>
          <cell r="K407">
            <v>0</v>
          </cell>
          <cell r="L407">
            <v>1009077</v>
          </cell>
          <cell r="M407">
            <v>0</v>
          </cell>
          <cell r="N407">
            <v>0</v>
          </cell>
          <cell r="O407">
            <v>0</v>
          </cell>
          <cell r="P407">
            <v>366530</v>
          </cell>
        </row>
        <row r="408">
          <cell r="F408">
            <v>0</v>
          </cell>
          <cell r="G408">
            <v>0</v>
          </cell>
          <cell r="H408">
            <v>0</v>
          </cell>
          <cell r="I408">
            <v>0</v>
          </cell>
          <cell r="J408">
            <v>0</v>
          </cell>
          <cell r="K408">
            <v>0</v>
          </cell>
          <cell r="L408">
            <v>0</v>
          </cell>
          <cell r="M408">
            <v>0</v>
          </cell>
          <cell r="N408">
            <v>0</v>
          </cell>
          <cell r="O408">
            <v>0</v>
          </cell>
          <cell r="P408">
            <v>0</v>
          </cell>
        </row>
        <row r="409">
          <cell r="F409">
            <v>0</v>
          </cell>
          <cell r="G409">
            <v>0</v>
          </cell>
          <cell r="H409">
            <v>0</v>
          </cell>
          <cell r="I409">
            <v>0</v>
          </cell>
          <cell r="J409">
            <v>0</v>
          </cell>
          <cell r="K409">
            <v>0</v>
          </cell>
          <cell r="L409">
            <v>0</v>
          </cell>
          <cell r="M409">
            <v>0</v>
          </cell>
          <cell r="N409">
            <v>0</v>
          </cell>
          <cell r="O409">
            <v>0</v>
          </cell>
          <cell r="P409">
            <v>0</v>
          </cell>
        </row>
        <row r="410">
          <cell r="A410" t="str">
            <v>G.</v>
          </cell>
          <cell r="B410" t="str">
            <v>CCTV SYSTEM</v>
          </cell>
          <cell r="C410">
            <v>0</v>
          </cell>
          <cell r="D410" t="str">
            <v xml:space="preserve"> </v>
          </cell>
          <cell r="E410">
            <v>0</v>
          </cell>
          <cell r="F410">
            <v>0</v>
          </cell>
          <cell r="G410">
            <v>0</v>
          </cell>
          <cell r="H410">
            <v>0</v>
          </cell>
          <cell r="I410">
            <v>0</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G411">
            <v>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G412">
            <v>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G413">
            <v>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G414">
            <v>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G415">
            <v>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G416">
            <v>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G417">
            <v>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G418">
            <v>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G419">
            <v>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G420">
            <v>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G421">
            <v>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G422">
            <v>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G423">
            <v>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G424">
            <v>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G425">
            <v>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G426">
            <v>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G427">
            <v>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G428">
            <v>0</v>
          </cell>
          <cell r="H428">
            <v>0</v>
          </cell>
          <cell r="I428">
            <v>4</v>
          </cell>
          <cell r="J428">
            <v>16</v>
          </cell>
          <cell r="K428">
            <v>8100</v>
          </cell>
          <cell r="L428">
            <v>32400</v>
          </cell>
          <cell r="M428">
            <v>0</v>
          </cell>
          <cell r="N428">
            <v>0</v>
          </cell>
          <cell r="O428">
            <v>1120</v>
          </cell>
          <cell r="P428">
            <v>4480</v>
          </cell>
        </row>
        <row r="429">
          <cell r="B429" t="str">
            <v>W/ COATING, WALL MOUNT. TYPE</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G430">
            <v>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G432">
            <v>0</v>
          </cell>
          <cell r="H432">
            <v>0</v>
          </cell>
          <cell r="I432">
            <v>122.5</v>
          </cell>
          <cell r="J432">
            <v>123</v>
          </cell>
          <cell r="K432">
            <v>78750</v>
          </cell>
          <cell r="L432">
            <v>78750</v>
          </cell>
          <cell r="M432">
            <v>0</v>
          </cell>
          <cell r="N432">
            <v>0</v>
          </cell>
          <cell r="O432">
            <v>34300</v>
          </cell>
          <cell r="P432">
            <v>34300</v>
          </cell>
        </row>
        <row r="433">
          <cell r="B433" t="str">
            <v>SEALING FITTING</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G434">
            <v>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G435">
            <v>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G436">
            <v>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G437">
            <v>0</v>
          </cell>
          <cell r="H437">
            <v>0</v>
          </cell>
          <cell r="I437">
            <v>38.61</v>
          </cell>
          <cell r="J437">
            <v>39</v>
          </cell>
          <cell r="K437">
            <v>50879</v>
          </cell>
          <cell r="L437">
            <v>50879</v>
          </cell>
          <cell r="M437">
            <v>0</v>
          </cell>
          <cell r="N437">
            <v>0</v>
          </cell>
          <cell r="O437">
            <v>10811</v>
          </cell>
          <cell r="P437">
            <v>10811</v>
          </cell>
        </row>
        <row r="438">
          <cell r="B438" t="str">
            <v>SUB-TOTAL : (G)</v>
          </cell>
          <cell r="C438">
            <v>0</v>
          </cell>
          <cell r="D438">
            <v>0</v>
          </cell>
          <cell r="E438">
            <v>0</v>
          </cell>
          <cell r="F438">
            <v>1746859</v>
          </cell>
          <cell r="G438">
            <v>0</v>
          </cell>
          <cell r="H438">
            <v>0</v>
          </cell>
          <cell r="I438">
            <v>0</v>
          </cell>
          <cell r="J438">
            <v>1326</v>
          </cell>
          <cell r="K438">
            <v>0</v>
          </cell>
          <cell r="L438">
            <v>1746859</v>
          </cell>
          <cell r="M438">
            <v>0</v>
          </cell>
          <cell r="N438">
            <v>0</v>
          </cell>
          <cell r="O438">
            <v>0</v>
          </cell>
          <cell r="P438">
            <v>371601</v>
          </cell>
        </row>
        <row r="439">
          <cell r="F439">
            <v>0</v>
          </cell>
          <cell r="G439">
            <v>0</v>
          </cell>
          <cell r="H439">
            <v>0</v>
          </cell>
          <cell r="I439">
            <v>0</v>
          </cell>
          <cell r="J439">
            <v>0</v>
          </cell>
          <cell r="K439">
            <v>0</v>
          </cell>
          <cell r="L439">
            <v>0</v>
          </cell>
          <cell r="M439">
            <v>0</v>
          </cell>
          <cell r="N439">
            <v>0</v>
          </cell>
          <cell r="O439">
            <v>0</v>
          </cell>
          <cell r="P439">
            <v>0</v>
          </cell>
        </row>
        <row r="440">
          <cell r="F440">
            <v>0</v>
          </cell>
          <cell r="G440">
            <v>0</v>
          </cell>
          <cell r="H440">
            <v>0</v>
          </cell>
          <cell r="I440">
            <v>0</v>
          </cell>
          <cell r="J440">
            <v>0</v>
          </cell>
          <cell r="K440">
            <v>0</v>
          </cell>
          <cell r="L440">
            <v>0</v>
          </cell>
          <cell r="M440">
            <v>0</v>
          </cell>
          <cell r="N440">
            <v>0</v>
          </cell>
          <cell r="O440">
            <v>0</v>
          </cell>
          <cell r="P440">
            <v>0</v>
          </cell>
        </row>
        <row r="441">
          <cell r="A441" t="str">
            <v>H.</v>
          </cell>
          <cell r="B441" t="str">
            <v xml:space="preserve"> CATHODIC PROTECTION SYSTEM </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row>
        <row r="442">
          <cell r="A442">
            <v>1</v>
          </cell>
          <cell r="B442" t="str">
            <v>40LB型鎂犧牲陽極</v>
          </cell>
          <cell r="C442">
            <v>60</v>
          </cell>
          <cell r="D442" t="str">
            <v>SET</v>
          </cell>
          <cell r="E442">
            <v>8000</v>
          </cell>
          <cell r="F442">
            <v>480000</v>
          </cell>
          <cell r="G442">
            <v>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G443">
            <v>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row>
        <row r="445">
          <cell r="B445" t="str">
            <v xml:space="preserve">PROTECTION COPPER CABLE, 1.4"X1.4"X60" </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row>
        <row r="446">
          <cell r="B446" t="str">
            <v>ANODE</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G447">
            <v>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G448">
            <v>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G452">
            <v>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G453">
            <v>0</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G454">
            <v>0</v>
          </cell>
          <cell r="H454">
            <v>0</v>
          </cell>
          <cell r="I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G455">
            <v>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G456">
            <v>0</v>
          </cell>
          <cell r="H456">
            <v>0</v>
          </cell>
          <cell r="I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G457">
            <v>0</v>
          </cell>
          <cell r="H457">
            <v>0</v>
          </cell>
          <cell r="I457">
            <v>0.5</v>
          </cell>
          <cell r="J457">
            <v>143</v>
          </cell>
          <cell r="K457">
            <v>16</v>
          </cell>
          <cell r="L457">
            <v>4560</v>
          </cell>
          <cell r="M457">
            <v>0</v>
          </cell>
          <cell r="N457">
            <v>0</v>
          </cell>
          <cell r="O457">
            <v>140</v>
          </cell>
          <cell r="P457">
            <v>39900</v>
          </cell>
        </row>
        <row r="458">
          <cell r="B458" t="str">
            <v>TABLE 1, 1"</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row>
        <row r="459">
          <cell r="A459">
            <v>11</v>
          </cell>
          <cell r="B459" t="str">
            <v xml:space="preserve">CONCRETE, 3000PSI </v>
          </cell>
          <cell r="C459">
            <v>3</v>
          </cell>
          <cell r="D459" t="str">
            <v>M3</v>
          </cell>
          <cell r="E459" t="str">
            <v>M+L</v>
          </cell>
          <cell r="F459" t="str">
            <v>M+L</v>
          </cell>
          <cell r="G459">
            <v>0</v>
          </cell>
          <cell r="H459">
            <v>0</v>
          </cell>
          <cell r="I459">
            <v>0</v>
          </cell>
          <cell r="J459">
            <v>0</v>
          </cell>
          <cell r="K459" t="str">
            <v>M+L</v>
          </cell>
          <cell r="L459" t="str">
            <v>M+L</v>
          </cell>
          <cell r="M459">
            <v>0</v>
          </cell>
          <cell r="N459">
            <v>0</v>
          </cell>
          <cell r="O459">
            <v>2300</v>
          </cell>
          <cell r="P459">
            <v>6900</v>
          </cell>
        </row>
        <row r="460">
          <cell r="A460">
            <v>12</v>
          </cell>
          <cell r="B460" t="str">
            <v>STEEL REINFORCING BAR, 3/8"</v>
          </cell>
          <cell r="C460">
            <v>610</v>
          </cell>
          <cell r="D460" t="str">
            <v>KG</v>
          </cell>
          <cell r="E460" t="str">
            <v>M+L</v>
          </cell>
          <cell r="F460" t="str">
            <v>M+L</v>
          </cell>
          <cell r="G460">
            <v>0</v>
          </cell>
          <cell r="H460">
            <v>0</v>
          </cell>
          <cell r="I460">
            <v>0</v>
          </cell>
          <cell r="J460">
            <v>0</v>
          </cell>
          <cell r="K460" t="str">
            <v>M+L</v>
          </cell>
          <cell r="L460" t="str">
            <v>M+L</v>
          </cell>
          <cell r="M460">
            <v>0</v>
          </cell>
          <cell r="N460">
            <v>0</v>
          </cell>
          <cell r="O460">
            <v>16</v>
          </cell>
          <cell r="P460">
            <v>9760</v>
          </cell>
        </row>
        <row r="461">
          <cell r="A461">
            <v>13</v>
          </cell>
          <cell r="B461" t="str">
            <v xml:space="preserve"> EXCAVATION</v>
          </cell>
          <cell r="C461">
            <v>152</v>
          </cell>
          <cell r="D461" t="str">
            <v>M3</v>
          </cell>
          <cell r="E461" t="str">
            <v>M+L</v>
          </cell>
          <cell r="F461" t="str">
            <v>M+L</v>
          </cell>
          <cell r="G461">
            <v>0</v>
          </cell>
          <cell r="H461">
            <v>0</v>
          </cell>
          <cell r="I461">
            <v>0</v>
          </cell>
          <cell r="J461">
            <v>0</v>
          </cell>
          <cell r="K461" t="str">
            <v>M+L</v>
          </cell>
          <cell r="L461" t="str">
            <v>M+L</v>
          </cell>
          <cell r="M461">
            <v>0</v>
          </cell>
          <cell r="N461">
            <v>0</v>
          </cell>
          <cell r="O461">
            <v>120</v>
          </cell>
          <cell r="P461">
            <v>18240</v>
          </cell>
        </row>
        <row r="462">
          <cell r="A462">
            <v>14</v>
          </cell>
          <cell r="B462" t="str">
            <v xml:space="preserve"> BACKFILL SAND</v>
          </cell>
          <cell r="C462">
            <v>50</v>
          </cell>
          <cell r="D462" t="str">
            <v>M3</v>
          </cell>
          <cell r="E462" t="str">
            <v>M+L</v>
          </cell>
          <cell r="F462" t="str">
            <v>M+L</v>
          </cell>
          <cell r="G462">
            <v>0</v>
          </cell>
          <cell r="H462">
            <v>0</v>
          </cell>
          <cell r="I462">
            <v>0</v>
          </cell>
          <cell r="J462">
            <v>0</v>
          </cell>
          <cell r="K462" t="str">
            <v>M+L</v>
          </cell>
          <cell r="L462" t="str">
            <v>M+L</v>
          </cell>
          <cell r="M462">
            <v>0</v>
          </cell>
          <cell r="N462">
            <v>0</v>
          </cell>
          <cell r="O462">
            <v>550</v>
          </cell>
          <cell r="P462">
            <v>27500</v>
          </cell>
        </row>
        <row r="463">
          <cell r="A463">
            <v>15</v>
          </cell>
          <cell r="B463" t="str">
            <v xml:space="preserve"> BACKFILL STONE</v>
          </cell>
          <cell r="C463">
            <v>31</v>
          </cell>
          <cell r="D463" t="str">
            <v>M3</v>
          </cell>
          <cell r="E463" t="str">
            <v>M+L</v>
          </cell>
          <cell r="F463" t="str">
            <v>M+L</v>
          </cell>
          <cell r="G463">
            <v>0</v>
          </cell>
          <cell r="H463">
            <v>0</v>
          </cell>
          <cell r="I463">
            <v>0</v>
          </cell>
          <cell r="J463">
            <v>0</v>
          </cell>
          <cell r="K463" t="str">
            <v>M+L</v>
          </cell>
          <cell r="L463" t="str">
            <v>M+L</v>
          </cell>
          <cell r="M463">
            <v>0</v>
          </cell>
          <cell r="N463">
            <v>0</v>
          </cell>
          <cell r="O463">
            <v>520</v>
          </cell>
          <cell r="P463">
            <v>16120</v>
          </cell>
        </row>
        <row r="464">
          <cell r="A464">
            <v>16</v>
          </cell>
          <cell r="B464" t="str">
            <v xml:space="preserve"> DISPOSAL</v>
          </cell>
          <cell r="C464">
            <v>80</v>
          </cell>
          <cell r="D464" t="str">
            <v>M3</v>
          </cell>
          <cell r="E464" t="str">
            <v>M+L</v>
          </cell>
          <cell r="F464" t="str">
            <v>M+L</v>
          </cell>
          <cell r="G464">
            <v>0</v>
          </cell>
          <cell r="H464">
            <v>0</v>
          </cell>
          <cell r="I464">
            <v>0</v>
          </cell>
          <cell r="J464">
            <v>0</v>
          </cell>
          <cell r="K464" t="str">
            <v>M+L</v>
          </cell>
          <cell r="L464" t="str">
            <v>M+L</v>
          </cell>
          <cell r="M464">
            <v>0</v>
          </cell>
          <cell r="N464">
            <v>0</v>
          </cell>
          <cell r="O464">
            <v>220</v>
          </cell>
          <cell r="P464">
            <v>17600</v>
          </cell>
        </row>
        <row r="465">
          <cell r="A465">
            <v>17</v>
          </cell>
          <cell r="B465" t="str">
            <v>熱縮絕緣套管理(含熱溶膠)</v>
          </cell>
          <cell r="C465">
            <v>9</v>
          </cell>
          <cell r="D465" t="str">
            <v>PCS</v>
          </cell>
          <cell r="E465">
            <v>500</v>
          </cell>
          <cell r="F465">
            <v>4500</v>
          </cell>
          <cell r="G465">
            <v>0</v>
          </cell>
          <cell r="H465">
            <v>0</v>
          </cell>
          <cell r="I465">
            <v>2</v>
          </cell>
          <cell r="J465">
            <v>18</v>
          </cell>
          <cell r="K465">
            <v>500</v>
          </cell>
          <cell r="L465">
            <v>4500</v>
          </cell>
          <cell r="M465">
            <v>0</v>
          </cell>
          <cell r="N465">
            <v>0</v>
          </cell>
          <cell r="O465">
            <v>560</v>
          </cell>
          <cell r="P465">
            <v>5040</v>
          </cell>
        </row>
        <row r="466">
          <cell r="A466">
            <v>18</v>
          </cell>
          <cell r="B466" t="str">
            <v>自融型絕緣膠帶</v>
          </cell>
          <cell r="C466">
            <v>7</v>
          </cell>
          <cell r="D466" t="str">
            <v>ROLL</v>
          </cell>
          <cell r="E466">
            <v>300</v>
          </cell>
          <cell r="F466">
            <v>2100</v>
          </cell>
          <cell r="G466">
            <v>0</v>
          </cell>
          <cell r="H466">
            <v>0</v>
          </cell>
          <cell r="I466">
            <v>1</v>
          </cell>
          <cell r="J466">
            <v>7</v>
          </cell>
          <cell r="K466">
            <v>300</v>
          </cell>
          <cell r="L466">
            <v>2100</v>
          </cell>
          <cell r="M466">
            <v>0</v>
          </cell>
          <cell r="N466">
            <v>0</v>
          </cell>
          <cell r="O466">
            <v>280</v>
          </cell>
          <cell r="P466">
            <v>1960</v>
          </cell>
        </row>
        <row r="467">
          <cell r="A467">
            <v>19</v>
          </cell>
          <cell r="B467" t="str">
            <v>熱融焊點PE包覆蓋</v>
          </cell>
          <cell r="C467">
            <v>8</v>
          </cell>
          <cell r="D467" t="str">
            <v>PCS</v>
          </cell>
          <cell r="E467">
            <v>350</v>
          </cell>
          <cell r="F467">
            <v>2800</v>
          </cell>
          <cell r="G467">
            <v>0</v>
          </cell>
          <cell r="H467">
            <v>0</v>
          </cell>
          <cell r="I467">
            <v>1</v>
          </cell>
          <cell r="J467">
            <v>8</v>
          </cell>
          <cell r="K467">
            <v>350</v>
          </cell>
          <cell r="L467">
            <v>2800</v>
          </cell>
          <cell r="M467">
            <v>0</v>
          </cell>
          <cell r="N467">
            <v>0</v>
          </cell>
          <cell r="O467">
            <v>280</v>
          </cell>
          <cell r="P467">
            <v>2240</v>
          </cell>
        </row>
        <row r="468">
          <cell r="A468">
            <v>20</v>
          </cell>
          <cell r="B468" t="str">
            <v>MISCELLANEOUS INCLUDE 防蝕系統測試調整 &amp; 交通安全措施費</v>
          </cell>
          <cell r="C468">
            <v>1</v>
          </cell>
          <cell r="D468" t="str">
            <v>LOT</v>
          </cell>
          <cell r="E468">
            <v>67883.5</v>
          </cell>
          <cell r="F468">
            <v>67884</v>
          </cell>
          <cell r="G468">
            <v>0</v>
          </cell>
          <cell r="H468">
            <v>0</v>
          </cell>
          <cell r="I468">
            <v>93.2</v>
          </cell>
          <cell r="J468">
            <v>93</v>
          </cell>
          <cell r="K468">
            <v>67884</v>
          </cell>
          <cell r="L468">
            <v>67884</v>
          </cell>
          <cell r="M468">
            <v>0</v>
          </cell>
          <cell r="N468">
            <v>0</v>
          </cell>
          <cell r="O468">
            <v>26096</v>
          </cell>
          <cell r="P468">
            <v>26096</v>
          </cell>
        </row>
        <row r="469">
          <cell r="B469" t="str">
            <v>SUB-TOTAL : (H)</v>
          </cell>
          <cell r="C469">
            <v>0</v>
          </cell>
          <cell r="D469">
            <v>0</v>
          </cell>
          <cell r="E469">
            <v>0</v>
          </cell>
          <cell r="F469">
            <v>746719</v>
          </cell>
          <cell r="G469">
            <v>0</v>
          </cell>
          <cell r="H469">
            <v>0</v>
          </cell>
          <cell r="I469">
            <v>0</v>
          </cell>
          <cell r="J469">
            <v>1025</v>
          </cell>
          <cell r="K469">
            <v>0</v>
          </cell>
          <cell r="L469">
            <v>746719</v>
          </cell>
          <cell r="M469">
            <v>0</v>
          </cell>
          <cell r="N469">
            <v>0</v>
          </cell>
          <cell r="O469">
            <v>0</v>
          </cell>
          <cell r="P469">
            <v>383226</v>
          </cell>
        </row>
        <row r="470">
          <cell r="F470">
            <v>0</v>
          </cell>
          <cell r="G470">
            <v>0</v>
          </cell>
          <cell r="H470">
            <v>0</v>
          </cell>
          <cell r="I470">
            <v>0</v>
          </cell>
          <cell r="J470">
            <v>0</v>
          </cell>
          <cell r="K470">
            <v>0</v>
          </cell>
          <cell r="L470">
            <v>0</v>
          </cell>
          <cell r="M470">
            <v>0</v>
          </cell>
          <cell r="N470">
            <v>0</v>
          </cell>
          <cell r="O470">
            <v>0</v>
          </cell>
          <cell r="P470">
            <v>0</v>
          </cell>
        </row>
        <row r="471">
          <cell r="F471">
            <v>0</v>
          </cell>
          <cell r="G471">
            <v>0</v>
          </cell>
          <cell r="H471">
            <v>0</v>
          </cell>
          <cell r="I471">
            <v>0</v>
          </cell>
          <cell r="J471">
            <v>0</v>
          </cell>
          <cell r="K471">
            <v>0</v>
          </cell>
          <cell r="L471">
            <v>0</v>
          </cell>
          <cell r="M471">
            <v>0</v>
          </cell>
          <cell r="N471">
            <v>0</v>
          </cell>
          <cell r="O471">
            <v>0</v>
          </cell>
          <cell r="P471">
            <v>0</v>
          </cell>
        </row>
        <row r="472">
          <cell r="F472">
            <v>0</v>
          </cell>
          <cell r="G472">
            <v>0</v>
          </cell>
          <cell r="H472">
            <v>0</v>
          </cell>
          <cell r="I472">
            <v>0</v>
          </cell>
          <cell r="J472">
            <v>0</v>
          </cell>
          <cell r="K472">
            <v>0</v>
          </cell>
          <cell r="L472">
            <v>0</v>
          </cell>
          <cell r="M472">
            <v>0</v>
          </cell>
          <cell r="N472">
            <v>0</v>
          </cell>
          <cell r="O472">
            <v>0</v>
          </cell>
          <cell r="P472">
            <v>0</v>
          </cell>
        </row>
        <row r="473">
          <cell r="A473" t="str">
            <v>I.</v>
          </cell>
          <cell r="B473" t="str">
            <v>APS SYSTEM</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row>
        <row r="474">
          <cell r="B474" t="str">
            <v>D&amp;F SYSTEM PANEL, INCLUDING</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G475">
            <v>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row>
        <row r="477">
          <cell r="B477" t="str">
            <v>INTERPOSITION RELAY x50,  WIRING, AND TB.</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row>
        <row r="478">
          <cell r="B478" t="str">
            <v>SOFTWARE DESIGN PACKAGE</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row>
        <row r="479">
          <cell r="A479">
            <v>2</v>
          </cell>
          <cell r="B479" t="str">
            <v>OPERATION CONSOLE, INCLUDING</v>
          </cell>
          <cell r="C479">
            <v>1</v>
          </cell>
          <cell r="D479" t="str">
            <v>SET</v>
          </cell>
          <cell r="E479">
            <v>357000</v>
          </cell>
          <cell r="F479">
            <v>357000</v>
          </cell>
          <cell r="G479">
            <v>0</v>
          </cell>
          <cell r="H479">
            <v>0</v>
          </cell>
          <cell r="I479">
            <v>20</v>
          </cell>
          <cell r="J479">
            <v>20</v>
          </cell>
          <cell r="K479">
            <v>357000</v>
          </cell>
          <cell r="L479">
            <v>357000</v>
          </cell>
          <cell r="M479">
            <v>0</v>
          </cell>
          <cell r="N479">
            <v>0</v>
          </cell>
          <cell r="O479">
            <v>5600</v>
          </cell>
          <cell r="P479">
            <v>5600</v>
          </cell>
        </row>
        <row r="480">
          <cell r="B480" t="str">
            <v>ANNUNCIATOR PANEL, W/ 50 WINDOWS</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row>
        <row r="481">
          <cell r="B481" t="str">
            <v xml:space="preserve">COMMAND BOARD, W/ 15 PB SWITCH(SW. W/LIGHT) </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row>
        <row r="482">
          <cell r="B482" t="str">
            <v>WIRING, AND TB.</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G483">
            <v>0</v>
          </cell>
          <cell r="H483">
            <v>0</v>
          </cell>
          <cell r="I483">
            <v>20</v>
          </cell>
          <cell r="J483">
            <v>20</v>
          </cell>
          <cell r="K483">
            <v>448000</v>
          </cell>
          <cell r="L483">
            <v>448000</v>
          </cell>
          <cell r="M483">
            <v>0</v>
          </cell>
          <cell r="N483">
            <v>0</v>
          </cell>
          <cell r="O483">
            <v>5600</v>
          </cell>
          <cell r="P483">
            <v>5600</v>
          </cell>
        </row>
        <row r="484">
          <cell r="B484" t="str">
            <v>MOSAIC PANEL  SIZE 1200Hx1200W, W/</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row>
        <row r="485">
          <cell r="B485" t="str">
            <v>INDICATION LIGHT x60, POWER SUPPLY, WIRING, AND TB.</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G486">
            <v>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row>
        <row r="488">
          <cell r="B488" t="str">
            <v>GAS DETECTOR CONTROLLER, 8-CHANNEL x8</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row>
        <row r="489">
          <cell r="B489" t="str">
            <v>LOW TEMP. DETECTOR CONTROLLER, 4-CHANNEL x7</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row>
        <row r="490">
          <cell r="B490" t="str">
            <v>POWER SUPPLY, WIRING, AND TB.</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G491">
            <v>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G492">
            <v>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G493">
            <v>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G494">
            <v>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G495">
            <v>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G496">
            <v>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G498">
            <v>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G499">
            <v>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G500">
            <v>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G501">
            <v>0</v>
          </cell>
          <cell r="H501">
            <v>0</v>
          </cell>
          <cell r="I501">
            <v>935.4</v>
          </cell>
          <cell r="J501">
            <v>935</v>
          </cell>
          <cell r="K501">
            <v>639800</v>
          </cell>
          <cell r="L501">
            <v>639800</v>
          </cell>
          <cell r="M501">
            <v>0</v>
          </cell>
          <cell r="N501">
            <v>0</v>
          </cell>
          <cell r="O501">
            <v>261912</v>
          </cell>
          <cell r="P501">
            <v>261912</v>
          </cell>
        </row>
        <row r="502">
          <cell r="A502">
            <v>15</v>
          </cell>
          <cell r="B502" t="str">
            <v>600V控制電纜,銅導体,PVC絕緣,麥拉遮蔽(OVERALL),</v>
          </cell>
          <cell r="C502">
            <v>650</v>
          </cell>
          <cell r="D502" t="str">
            <v>M</v>
          </cell>
          <cell r="E502">
            <v>37</v>
          </cell>
          <cell r="F502">
            <v>24050</v>
          </cell>
          <cell r="G502">
            <v>0</v>
          </cell>
          <cell r="H502">
            <v>0</v>
          </cell>
          <cell r="I502">
            <v>0.11700000000000001</v>
          </cell>
          <cell r="J502">
            <v>76</v>
          </cell>
          <cell r="K502">
            <v>37</v>
          </cell>
          <cell r="L502">
            <v>24050</v>
          </cell>
          <cell r="M502">
            <v>0</v>
          </cell>
          <cell r="N502">
            <v>0</v>
          </cell>
          <cell r="O502">
            <v>33</v>
          </cell>
          <cell r="P502">
            <v>21450</v>
          </cell>
        </row>
        <row r="503">
          <cell r="B503" t="str">
            <v>PVC黑色被覆 7C-2SQ.MM</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row>
        <row r="504">
          <cell r="A504">
            <v>16</v>
          </cell>
          <cell r="B504" t="str">
            <v>600V控制電纜,銅導体,PVC絕緣,麥拉遮蔽(OVERALL),</v>
          </cell>
          <cell r="C504">
            <v>1500</v>
          </cell>
          <cell r="D504" t="str">
            <v>M</v>
          </cell>
          <cell r="E504">
            <v>41</v>
          </cell>
          <cell r="F504">
            <v>61500</v>
          </cell>
          <cell r="G504">
            <v>0</v>
          </cell>
          <cell r="H504">
            <v>0</v>
          </cell>
          <cell r="I504">
            <v>0.13300000000000001</v>
          </cell>
          <cell r="J504">
            <v>200</v>
          </cell>
          <cell r="K504">
            <v>41</v>
          </cell>
          <cell r="L504">
            <v>61500</v>
          </cell>
          <cell r="M504">
            <v>0</v>
          </cell>
          <cell r="N504">
            <v>0</v>
          </cell>
          <cell r="O504">
            <v>37</v>
          </cell>
          <cell r="P504">
            <v>55500</v>
          </cell>
        </row>
        <row r="505">
          <cell r="B505" t="str">
            <v>PVC黑色被覆 9C-2SQ.MM</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row>
        <row r="506">
          <cell r="A506">
            <v>17</v>
          </cell>
          <cell r="B506" t="str">
            <v>600V控制電纜,銅導体,PVC絕緣,麥拉遮蔽(OVERALL),</v>
          </cell>
          <cell r="C506">
            <v>2600</v>
          </cell>
          <cell r="D506" t="str">
            <v>M</v>
          </cell>
          <cell r="E506">
            <v>53</v>
          </cell>
          <cell r="F506">
            <v>137800</v>
          </cell>
          <cell r="G506">
            <v>0</v>
          </cell>
          <cell r="H506">
            <v>0</v>
          </cell>
          <cell r="I506">
            <v>0.153</v>
          </cell>
          <cell r="J506">
            <v>398</v>
          </cell>
          <cell r="K506">
            <v>53</v>
          </cell>
          <cell r="L506">
            <v>137800</v>
          </cell>
          <cell r="M506">
            <v>0</v>
          </cell>
          <cell r="N506">
            <v>0</v>
          </cell>
          <cell r="O506">
            <v>43</v>
          </cell>
          <cell r="P506">
            <v>111800</v>
          </cell>
        </row>
        <row r="507">
          <cell r="B507" t="str">
            <v>PVC黑色被覆 12C-2SQ.MM</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row>
        <row r="508">
          <cell r="A508">
            <v>18</v>
          </cell>
          <cell r="B508" t="str">
            <v>600V控制電纜,銅導体,PVC絕緣,麥拉遮蔽(OVERALL),</v>
          </cell>
          <cell r="C508">
            <v>10000</v>
          </cell>
          <cell r="D508" t="str">
            <v>M</v>
          </cell>
          <cell r="E508">
            <v>44</v>
          </cell>
          <cell r="F508">
            <v>440000</v>
          </cell>
          <cell r="G508">
            <v>0</v>
          </cell>
          <cell r="H508">
            <v>0</v>
          </cell>
          <cell r="I508">
            <v>0.13500000000000001</v>
          </cell>
          <cell r="J508">
            <v>1350</v>
          </cell>
          <cell r="K508">
            <v>44</v>
          </cell>
          <cell r="L508">
            <v>440000</v>
          </cell>
          <cell r="M508">
            <v>0</v>
          </cell>
          <cell r="N508">
            <v>0</v>
          </cell>
          <cell r="O508">
            <v>38</v>
          </cell>
          <cell r="P508">
            <v>380000</v>
          </cell>
        </row>
        <row r="509">
          <cell r="B509" t="str">
            <v>PVC黑色被覆 7C-3.5SQ.MM</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row>
        <row r="510">
          <cell r="A510">
            <v>19</v>
          </cell>
          <cell r="B510" t="str">
            <v>600V控制電纜,銅導体,PVC絕緣,麥拉遮蔽(OVERALL),</v>
          </cell>
          <cell r="C510">
            <v>3000</v>
          </cell>
          <cell r="D510" t="str">
            <v>M</v>
          </cell>
          <cell r="E510">
            <v>76</v>
          </cell>
          <cell r="F510">
            <v>228000</v>
          </cell>
          <cell r="G510">
            <v>0</v>
          </cell>
          <cell r="H510">
            <v>0</v>
          </cell>
          <cell r="I510">
            <v>0.193</v>
          </cell>
          <cell r="J510">
            <v>579</v>
          </cell>
          <cell r="K510">
            <v>76</v>
          </cell>
          <cell r="L510">
            <v>228000</v>
          </cell>
          <cell r="M510">
            <v>0</v>
          </cell>
          <cell r="N510">
            <v>0</v>
          </cell>
          <cell r="O510">
            <v>54</v>
          </cell>
          <cell r="P510">
            <v>162000</v>
          </cell>
        </row>
        <row r="511">
          <cell r="B511" t="str">
            <v>PVC黑色被覆 19C-2SQ.MM</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row>
        <row r="512">
          <cell r="A512">
            <v>20</v>
          </cell>
          <cell r="B512" t="str">
            <v>600V控制電纜,銅導体,PVC絕緣,麥拉遮蔽(OVERALL),</v>
          </cell>
          <cell r="C512">
            <v>14000</v>
          </cell>
          <cell r="D512" t="str">
            <v>M</v>
          </cell>
          <cell r="E512">
            <v>119</v>
          </cell>
          <cell r="F512">
            <v>1666000</v>
          </cell>
          <cell r="G512">
            <v>0</v>
          </cell>
          <cell r="H512">
            <v>0</v>
          </cell>
          <cell r="I512">
            <v>0.23599999999999999</v>
          </cell>
          <cell r="J512">
            <v>3304</v>
          </cell>
          <cell r="K512">
            <v>119</v>
          </cell>
          <cell r="L512">
            <v>1666000</v>
          </cell>
          <cell r="M512">
            <v>0</v>
          </cell>
          <cell r="N512">
            <v>0</v>
          </cell>
          <cell r="O512">
            <v>66</v>
          </cell>
          <cell r="P512">
            <v>924000</v>
          </cell>
        </row>
        <row r="513">
          <cell r="B513" t="str">
            <v>PVC黑色被覆 30C-2SQ.MM</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row>
        <row r="514">
          <cell r="A514">
            <v>21</v>
          </cell>
          <cell r="B514" t="str">
            <v>300V信號電纜,PVC絕緣,麥拉遮蔽(OVERALL &amp; INDIVID)PVC</v>
          </cell>
          <cell r="C514">
            <v>12000</v>
          </cell>
          <cell r="D514" t="str">
            <v>M</v>
          </cell>
          <cell r="E514">
            <v>17</v>
          </cell>
          <cell r="F514">
            <v>204000</v>
          </cell>
          <cell r="G514">
            <v>0</v>
          </cell>
          <cell r="H514">
            <v>0</v>
          </cell>
          <cell r="I514">
            <v>6.4000000000000001E-2</v>
          </cell>
          <cell r="J514">
            <v>768</v>
          </cell>
          <cell r="K514">
            <v>17</v>
          </cell>
          <cell r="L514">
            <v>204000</v>
          </cell>
          <cell r="M514">
            <v>0</v>
          </cell>
          <cell r="N514">
            <v>0</v>
          </cell>
          <cell r="O514">
            <v>18</v>
          </cell>
          <cell r="P514">
            <v>216000</v>
          </cell>
        </row>
        <row r="515">
          <cell r="B515" t="str">
            <v>黑色被覆  1TxAWG#16</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row>
        <row r="516">
          <cell r="A516">
            <v>22</v>
          </cell>
          <cell r="B516" t="str">
            <v>300V信號電纜,PVC絕緣,麥拉遮蔽(OVERALL &amp; INDIVID)PVC</v>
          </cell>
          <cell r="C516">
            <v>3500</v>
          </cell>
          <cell r="D516" t="str">
            <v>M</v>
          </cell>
          <cell r="E516">
            <v>227</v>
          </cell>
          <cell r="F516">
            <v>794500</v>
          </cell>
          <cell r="G516">
            <v>0</v>
          </cell>
          <cell r="H516">
            <v>0</v>
          </cell>
          <cell r="I516">
            <v>0.25</v>
          </cell>
          <cell r="J516">
            <v>875</v>
          </cell>
          <cell r="K516">
            <v>227</v>
          </cell>
          <cell r="L516">
            <v>794500</v>
          </cell>
          <cell r="M516">
            <v>0</v>
          </cell>
          <cell r="N516">
            <v>0</v>
          </cell>
          <cell r="O516">
            <v>70</v>
          </cell>
          <cell r="P516">
            <v>245000</v>
          </cell>
        </row>
        <row r="517">
          <cell r="B517" t="str">
            <v>黑色被覆  12TxAWG#14</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row>
        <row r="518">
          <cell r="A518">
            <v>23</v>
          </cell>
          <cell r="B518" t="str">
            <v>300V信號電纜,PVC絕緣,麥拉遮蔽(OVERALL &amp; INDIVID)PVC</v>
          </cell>
          <cell r="C518">
            <v>350</v>
          </cell>
          <cell r="D518" t="str">
            <v>M</v>
          </cell>
          <cell r="E518">
            <v>471</v>
          </cell>
          <cell r="F518">
            <v>164850</v>
          </cell>
          <cell r="G518">
            <v>0</v>
          </cell>
          <cell r="H518">
            <v>0</v>
          </cell>
          <cell r="I518">
            <v>0.4</v>
          </cell>
          <cell r="J518">
            <v>140</v>
          </cell>
          <cell r="K518">
            <v>471</v>
          </cell>
          <cell r="L518">
            <v>164850</v>
          </cell>
          <cell r="M518">
            <v>0</v>
          </cell>
          <cell r="N518">
            <v>0</v>
          </cell>
          <cell r="O518">
            <v>112</v>
          </cell>
          <cell r="P518">
            <v>39200</v>
          </cell>
        </row>
        <row r="519">
          <cell r="B519" t="str">
            <v>黑色被覆 24TxAWG#14</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G520">
            <v>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G521">
            <v>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G522">
            <v>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G523">
            <v>0</v>
          </cell>
          <cell r="H523">
            <v>0</v>
          </cell>
          <cell r="I523">
            <v>10</v>
          </cell>
          <cell r="J523">
            <v>20</v>
          </cell>
          <cell r="K523">
            <v>1000</v>
          </cell>
          <cell r="L523">
            <v>2000</v>
          </cell>
          <cell r="M523">
            <v>0</v>
          </cell>
          <cell r="N523">
            <v>0</v>
          </cell>
          <cell r="O523">
            <v>2800</v>
          </cell>
          <cell r="P523">
            <v>5600</v>
          </cell>
        </row>
        <row r="524">
          <cell r="A524">
            <v>28</v>
          </cell>
          <cell r="B524" t="str">
            <v>1/4圓(半徑30公分)低溫偵測器之補償器遮蔽板SS316製</v>
          </cell>
          <cell r="C524">
            <v>4</v>
          </cell>
          <cell r="D524" t="str">
            <v>PCS</v>
          </cell>
          <cell r="E524">
            <v>3000</v>
          </cell>
          <cell r="F524">
            <v>12000</v>
          </cell>
          <cell r="G524">
            <v>0</v>
          </cell>
          <cell r="H524">
            <v>0</v>
          </cell>
          <cell r="I524">
            <v>4</v>
          </cell>
          <cell r="J524">
            <v>16</v>
          </cell>
          <cell r="K524">
            <v>3000</v>
          </cell>
          <cell r="L524">
            <v>12000</v>
          </cell>
          <cell r="M524">
            <v>0</v>
          </cell>
          <cell r="N524">
            <v>0</v>
          </cell>
          <cell r="O524">
            <v>1120</v>
          </cell>
          <cell r="P524">
            <v>4480</v>
          </cell>
        </row>
        <row r="525">
          <cell r="A525">
            <v>29</v>
          </cell>
          <cell r="B525" t="str">
            <v>接線箱,附端子板20P,FRP外殼,屋外防水型</v>
          </cell>
          <cell r="C525">
            <v>5</v>
          </cell>
          <cell r="D525" t="str">
            <v>SET</v>
          </cell>
          <cell r="E525">
            <v>3500</v>
          </cell>
          <cell r="F525">
            <v>17500</v>
          </cell>
          <cell r="G525">
            <v>0</v>
          </cell>
          <cell r="H525">
            <v>0</v>
          </cell>
          <cell r="I525">
            <v>4</v>
          </cell>
          <cell r="J525">
            <v>20</v>
          </cell>
          <cell r="K525">
            <v>3500</v>
          </cell>
          <cell r="L525">
            <v>17500</v>
          </cell>
          <cell r="M525">
            <v>0</v>
          </cell>
          <cell r="N525">
            <v>0</v>
          </cell>
          <cell r="O525">
            <v>1120</v>
          </cell>
          <cell r="P525">
            <v>5600</v>
          </cell>
        </row>
        <row r="526">
          <cell r="A526">
            <v>30</v>
          </cell>
          <cell r="B526" t="str">
            <v>接線箱,附端子板50P,FRP外殼,屋外防水型</v>
          </cell>
          <cell r="C526">
            <v>4</v>
          </cell>
          <cell r="D526" t="str">
            <v>SET</v>
          </cell>
          <cell r="E526">
            <v>5500</v>
          </cell>
          <cell r="F526">
            <v>22000</v>
          </cell>
          <cell r="G526">
            <v>0</v>
          </cell>
          <cell r="H526">
            <v>0</v>
          </cell>
          <cell r="I526">
            <v>8</v>
          </cell>
          <cell r="J526">
            <v>32</v>
          </cell>
          <cell r="K526">
            <v>5500</v>
          </cell>
          <cell r="L526">
            <v>22000</v>
          </cell>
          <cell r="M526">
            <v>0</v>
          </cell>
          <cell r="N526">
            <v>0</v>
          </cell>
          <cell r="O526">
            <v>2240</v>
          </cell>
          <cell r="P526">
            <v>8960</v>
          </cell>
        </row>
        <row r="527">
          <cell r="A527">
            <v>31</v>
          </cell>
          <cell r="B527" t="str">
            <v>接線箱,附端子板100P,FRP外殼,屋外防水型</v>
          </cell>
          <cell r="C527">
            <v>1</v>
          </cell>
          <cell r="D527" t="str">
            <v>SET</v>
          </cell>
          <cell r="E527">
            <v>9000</v>
          </cell>
          <cell r="F527">
            <v>9000</v>
          </cell>
          <cell r="G527">
            <v>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100X50X5X7.5X2.4高</v>
          </cell>
          <cell r="C528">
            <v>26</v>
          </cell>
          <cell r="D528" t="str">
            <v>SET</v>
          </cell>
          <cell r="E528">
            <v>2400</v>
          </cell>
          <cell r="F528">
            <v>62400</v>
          </cell>
          <cell r="G528">
            <v>0</v>
          </cell>
          <cell r="H528">
            <v>0</v>
          </cell>
          <cell r="I528">
            <v>3</v>
          </cell>
          <cell r="J528">
            <v>78</v>
          </cell>
          <cell r="K528">
            <v>2400</v>
          </cell>
          <cell r="L528">
            <v>62400</v>
          </cell>
          <cell r="M528">
            <v>0</v>
          </cell>
          <cell r="N528">
            <v>0</v>
          </cell>
          <cell r="O528">
            <v>840</v>
          </cell>
          <cell r="P528">
            <v>21840</v>
          </cell>
        </row>
        <row r="529">
          <cell r="B529" t="str">
            <v>附基礎</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row>
        <row r="530">
          <cell r="A530">
            <v>33</v>
          </cell>
          <cell r="B530" t="str">
            <v>DITTO, BUT STEEL CHANNEL 為3.6M高</v>
          </cell>
          <cell r="C530">
            <v>13</v>
          </cell>
          <cell r="D530" t="str">
            <v>SET</v>
          </cell>
          <cell r="E530">
            <v>3600</v>
          </cell>
          <cell r="F530">
            <v>46800</v>
          </cell>
          <cell r="G530">
            <v>0</v>
          </cell>
          <cell r="H530">
            <v>0</v>
          </cell>
          <cell r="I530">
            <v>4</v>
          </cell>
          <cell r="J530">
            <v>52</v>
          </cell>
          <cell r="K530">
            <v>3600</v>
          </cell>
          <cell r="L530">
            <v>46800</v>
          </cell>
          <cell r="M530">
            <v>0</v>
          </cell>
          <cell r="N530">
            <v>0</v>
          </cell>
          <cell r="O530">
            <v>1120</v>
          </cell>
          <cell r="P530">
            <v>14560</v>
          </cell>
        </row>
        <row r="531">
          <cell r="A531">
            <v>34</v>
          </cell>
          <cell r="B531" t="str">
            <v>DITTO, BUT STEEL CHANNEL 為1.95M高</v>
          </cell>
          <cell r="C531">
            <v>3</v>
          </cell>
          <cell r="D531" t="str">
            <v>SET</v>
          </cell>
          <cell r="E531">
            <v>2000</v>
          </cell>
          <cell r="F531">
            <v>6000</v>
          </cell>
          <cell r="G531">
            <v>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G532">
            <v>0</v>
          </cell>
          <cell r="H532">
            <v>0</v>
          </cell>
          <cell r="I532">
            <v>646.55000000000007</v>
          </cell>
          <cell r="J532">
            <v>647</v>
          </cell>
          <cell r="K532">
            <v>743903</v>
          </cell>
          <cell r="L532">
            <v>743903</v>
          </cell>
          <cell r="M532">
            <v>0</v>
          </cell>
          <cell r="N532">
            <v>0</v>
          </cell>
          <cell r="O532">
            <v>181034</v>
          </cell>
          <cell r="P532">
            <v>181034</v>
          </cell>
        </row>
        <row r="533">
          <cell r="B533" t="str">
            <v>SUB-TOTAL : (I)</v>
          </cell>
          <cell r="C533">
            <v>0</v>
          </cell>
          <cell r="D533">
            <v>0</v>
          </cell>
          <cell r="E533">
            <v>0</v>
          </cell>
          <cell r="F533">
            <v>15621953</v>
          </cell>
          <cell r="G533">
            <v>0</v>
          </cell>
          <cell r="H533">
            <v>0</v>
          </cell>
          <cell r="I533">
            <v>0</v>
          </cell>
          <cell r="J533">
            <v>13628</v>
          </cell>
          <cell r="K533">
            <v>0</v>
          </cell>
          <cell r="L533">
            <v>15621953</v>
          </cell>
          <cell r="M533">
            <v>0</v>
          </cell>
          <cell r="N533">
            <v>0</v>
          </cell>
          <cell r="O533">
            <v>0</v>
          </cell>
          <cell r="P533">
            <v>3816326</v>
          </cell>
        </row>
        <row r="536">
          <cell r="A536" t="str">
            <v>J.</v>
          </cell>
          <cell r="B536" t="str">
            <v>U/G CONDUIT BANK</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row>
        <row r="538">
          <cell r="A538" t="str">
            <v>J.1</v>
          </cell>
          <cell r="B538" t="str">
            <v>U/G CONDUIT BANK FOR TEL., P/P, CCTV, APS</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G539">
            <v>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G540">
            <v>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G541">
            <v>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G542">
            <v>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G543">
            <v>0</v>
          </cell>
          <cell r="H543">
            <v>0</v>
          </cell>
          <cell r="I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G544">
            <v>0</v>
          </cell>
          <cell r="H544">
            <v>0</v>
          </cell>
          <cell r="I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G545">
            <v>0</v>
          </cell>
          <cell r="H545">
            <v>0</v>
          </cell>
          <cell r="I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G546">
            <v>0</v>
          </cell>
          <cell r="H546">
            <v>0</v>
          </cell>
          <cell r="I546">
            <v>0</v>
          </cell>
          <cell r="J546">
            <v>0</v>
          </cell>
          <cell r="K546" t="str">
            <v>M+L</v>
          </cell>
          <cell r="L546" t="str">
            <v>M+L</v>
          </cell>
          <cell r="M546">
            <v>0</v>
          </cell>
          <cell r="N546">
            <v>0</v>
          </cell>
          <cell r="O546">
            <v>60</v>
          </cell>
          <cell r="P546">
            <v>1026000</v>
          </cell>
        </row>
        <row r="547">
          <cell r="A547" t="str">
            <v>J.1.9</v>
          </cell>
          <cell r="B547" t="str">
            <v xml:space="preserve"> DISPOSAL</v>
          </cell>
          <cell r="C547">
            <v>1900</v>
          </cell>
          <cell r="D547" t="str">
            <v>M3</v>
          </cell>
          <cell r="E547" t="str">
            <v>M+L</v>
          </cell>
          <cell r="F547" t="str">
            <v>M+L</v>
          </cell>
          <cell r="G547">
            <v>0</v>
          </cell>
          <cell r="H547">
            <v>0</v>
          </cell>
          <cell r="I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G548">
            <v>0</v>
          </cell>
          <cell r="H548">
            <v>0</v>
          </cell>
          <cell r="I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G549">
            <v>0</v>
          </cell>
          <cell r="H549">
            <v>0</v>
          </cell>
          <cell r="I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G550">
            <v>0</v>
          </cell>
          <cell r="H550">
            <v>0</v>
          </cell>
          <cell r="I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G551">
            <v>0</v>
          </cell>
          <cell r="H551">
            <v>0</v>
          </cell>
          <cell r="I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G552">
            <v>0</v>
          </cell>
          <cell r="H552">
            <v>0</v>
          </cell>
          <cell r="I552">
            <v>0</v>
          </cell>
          <cell r="J552">
            <v>0</v>
          </cell>
          <cell r="K552" t="str">
            <v>M+L</v>
          </cell>
          <cell r="L552" t="str">
            <v>M+L</v>
          </cell>
          <cell r="M552">
            <v>0</v>
          </cell>
          <cell r="N552">
            <v>0</v>
          </cell>
          <cell r="O552">
            <v>200</v>
          </cell>
          <cell r="P552">
            <v>500000</v>
          </cell>
        </row>
        <row r="553">
          <cell r="B553" t="str">
            <v>SUB-TOTAL : (J.1)</v>
          </cell>
          <cell r="C553">
            <v>0</v>
          </cell>
          <cell r="D553">
            <v>0</v>
          </cell>
          <cell r="E553">
            <v>0</v>
          </cell>
          <cell r="F553">
            <v>4896800</v>
          </cell>
          <cell r="G553">
            <v>0</v>
          </cell>
          <cell r="H553">
            <v>0</v>
          </cell>
          <cell r="I553">
            <v>0</v>
          </cell>
          <cell r="J553">
            <v>19311</v>
          </cell>
          <cell r="K553">
            <v>0</v>
          </cell>
          <cell r="L553">
            <v>4896800</v>
          </cell>
          <cell r="M553">
            <v>0</v>
          </cell>
          <cell r="N553">
            <v>0</v>
          </cell>
          <cell r="O553">
            <v>0</v>
          </cell>
          <cell r="P553">
            <v>15517600</v>
          </cell>
        </row>
        <row r="555">
          <cell r="A555" t="str">
            <v>J.2</v>
          </cell>
          <cell r="B555" t="str">
            <v>U/G CONDUIT BANK FOR TEL., P/P, CCTV, APS</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G556">
            <v>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G557">
            <v>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G558">
            <v>0</v>
          </cell>
          <cell r="H558">
            <v>0</v>
          </cell>
          <cell r="I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G559">
            <v>0</v>
          </cell>
          <cell r="H559">
            <v>0</v>
          </cell>
          <cell r="I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G560">
            <v>0</v>
          </cell>
          <cell r="H560">
            <v>0</v>
          </cell>
          <cell r="I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G561">
            <v>0</v>
          </cell>
          <cell r="H561">
            <v>0</v>
          </cell>
          <cell r="I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G562">
            <v>0</v>
          </cell>
          <cell r="H562">
            <v>0</v>
          </cell>
          <cell r="I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G563">
            <v>0</v>
          </cell>
          <cell r="H563">
            <v>0</v>
          </cell>
          <cell r="I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G564">
            <v>0</v>
          </cell>
          <cell r="H564">
            <v>0</v>
          </cell>
          <cell r="I564">
            <v>0</v>
          </cell>
          <cell r="J564">
            <v>0</v>
          </cell>
          <cell r="K564" t="str">
            <v>M+L</v>
          </cell>
          <cell r="L564" t="str">
            <v>M+L</v>
          </cell>
          <cell r="M564">
            <v>0</v>
          </cell>
          <cell r="N564">
            <v>0</v>
          </cell>
          <cell r="O564">
            <v>16</v>
          </cell>
          <cell r="P564">
            <v>292000</v>
          </cell>
        </row>
        <row r="565">
          <cell r="A565" t="str">
            <v>J.2.10</v>
          </cell>
          <cell r="B565" t="str">
            <v xml:space="preserve"> MAN-HOLE, (與儀控共用)</v>
          </cell>
          <cell r="C565">
            <v>0</v>
          </cell>
          <cell r="D565" t="str">
            <v>SET</v>
          </cell>
          <cell r="E565">
            <v>0</v>
          </cell>
          <cell r="F565">
            <v>0</v>
          </cell>
          <cell r="G565">
            <v>0</v>
          </cell>
          <cell r="H565">
            <v>0</v>
          </cell>
          <cell r="I565">
            <v>0</v>
          </cell>
          <cell r="J565">
            <v>0</v>
          </cell>
          <cell r="K565">
            <v>0</v>
          </cell>
          <cell r="L565">
            <v>0</v>
          </cell>
          <cell r="M565">
            <v>0</v>
          </cell>
          <cell r="N565">
            <v>0</v>
          </cell>
          <cell r="O565">
            <v>0</v>
          </cell>
          <cell r="P565">
            <v>0</v>
          </cell>
        </row>
        <row r="566">
          <cell r="A566" t="str">
            <v>J.2.11</v>
          </cell>
          <cell r="B566" t="str">
            <v xml:space="preserve"> HAND HOLE, 1200Lx1000Wx1200D</v>
          </cell>
          <cell r="C566">
            <v>7</v>
          </cell>
          <cell r="D566" t="str">
            <v>SET</v>
          </cell>
          <cell r="E566" t="str">
            <v>M+L</v>
          </cell>
          <cell r="F566" t="str">
            <v>M+L</v>
          </cell>
          <cell r="G566">
            <v>0</v>
          </cell>
          <cell r="H566">
            <v>0</v>
          </cell>
          <cell r="I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G567">
            <v>0</v>
          </cell>
          <cell r="H567">
            <v>0</v>
          </cell>
          <cell r="I567">
            <v>0</v>
          </cell>
          <cell r="J567">
            <v>0</v>
          </cell>
          <cell r="K567" t="str">
            <v>M+L</v>
          </cell>
          <cell r="L567" t="str">
            <v>M+L</v>
          </cell>
          <cell r="M567">
            <v>0</v>
          </cell>
          <cell r="N567">
            <v>0</v>
          </cell>
          <cell r="O567">
            <v>200</v>
          </cell>
          <cell r="P567">
            <v>250000</v>
          </cell>
        </row>
        <row r="568">
          <cell r="B568" t="str">
            <v>SUB-TOTAL : (J.2)</v>
          </cell>
          <cell r="C568">
            <v>0</v>
          </cell>
          <cell r="D568">
            <v>0</v>
          </cell>
          <cell r="E568">
            <v>0</v>
          </cell>
          <cell r="F568">
            <v>1004000</v>
          </cell>
          <cell r="G568">
            <v>0</v>
          </cell>
          <cell r="H568">
            <v>0</v>
          </cell>
          <cell r="I568">
            <v>0</v>
          </cell>
          <cell r="J568">
            <v>8020</v>
          </cell>
          <cell r="K568">
            <v>0</v>
          </cell>
          <cell r="L568">
            <v>1004000</v>
          </cell>
          <cell r="M568">
            <v>0</v>
          </cell>
          <cell r="N568">
            <v>0</v>
          </cell>
          <cell r="O568">
            <v>0</v>
          </cell>
          <cell r="P568">
            <v>6436000</v>
          </cell>
        </row>
        <row r="569">
          <cell r="F569">
            <v>0</v>
          </cell>
          <cell r="G569">
            <v>0</v>
          </cell>
          <cell r="H569">
            <v>0</v>
          </cell>
          <cell r="I569">
            <v>0</v>
          </cell>
          <cell r="J569">
            <v>0</v>
          </cell>
          <cell r="K569">
            <v>0</v>
          </cell>
          <cell r="L569">
            <v>0</v>
          </cell>
          <cell r="M569">
            <v>0</v>
          </cell>
          <cell r="N569">
            <v>0</v>
          </cell>
          <cell r="O569">
            <v>0</v>
          </cell>
          <cell r="P569">
            <v>0</v>
          </cell>
        </row>
        <row r="570">
          <cell r="B570" t="str">
            <v>SUB-TOTAL : (J)</v>
          </cell>
          <cell r="C570">
            <v>0</v>
          </cell>
          <cell r="D570">
            <v>0</v>
          </cell>
          <cell r="E570">
            <v>0</v>
          </cell>
          <cell r="F570">
            <v>5900800</v>
          </cell>
          <cell r="G570">
            <v>0</v>
          </cell>
          <cell r="H570">
            <v>0</v>
          </cell>
          <cell r="I570">
            <v>0</v>
          </cell>
          <cell r="J570">
            <v>27331</v>
          </cell>
          <cell r="K570">
            <v>0</v>
          </cell>
          <cell r="L570">
            <v>5900800</v>
          </cell>
          <cell r="M570">
            <v>0</v>
          </cell>
          <cell r="N570">
            <v>0</v>
          </cell>
          <cell r="O570">
            <v>0</v>
          </cell>
          <cell r="P570">
            <v>21953600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Sheet1"/>
      <sheetName val="XL4Poppy"/>
      <sheetName val="Outlets"/>
      <sheetName val="PGs"/>
      <sheetName val="TAI"/>
      <sheetName val="BANLE"/>
      <sheetName val="t.kho"/>
      <sheetName val="CLB"/>
      <sheetName val="phong"/>
      <sheetName val="hoat"/>
      <sheetName val="tong BH"/>
      <sheetName val="nhapkho"/>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T6"/>
      <sheetName val="Mau"/>
      <sheetName val="KH LDTL"/>
      <sheetName val="SP-KH"/>
      <sheetName val="Xuatkho"/>
      <sheetName val="PT"/>
      <sheetName val="TH"/>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10000000"/>
      <sheetName val="Q1-02"/>
      <sheetName val="Q2-02"/>
      <sheetName val="Q3-02"/>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C45"/>
      <sheetName val="C47A"/>
      <sheetName val="C47B"/>
      <sheetName val="C46"/>
      <sheetName val="DsachYT"/>
      <sheetName val="00"/>
      <sheetName val="Bhxhoi"/>
      <sheetName val="SILICAT_x0003_"/>
      <sheetName val="TH QT"/>
      <sheetName val="KE QT"/>
      <sheetName val="1-12"/>
      <sheetName val="XL4Test5"/>
      <sheetName val="Chia T1"/>
      <sheetName val="Chia T2"/>
      <sheetName val="Chia T3"/>
      <sheetName val="TH11"/>
      <sheetName val="TH T11"/>
      <sheetName val="TH T1"/>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MTL$-INTER"/>
      <sheetName val="Summary"/>
      <sheetName val="Design &amp; Applications"/>
      <sheetName val="Building Summary"/>
      <sheetName val="Building"/>
      <sheetName val="External Works"/>
      <sheetName val="LUONG CHO HUU"/>
      <sheetName val="thu BHXH,YT"/>
      <sheetName val="Phan bo"/>
      <sheetName val="INSUL"/>
      <sheetName val="TH VL, NC, DDHT Thanhphuoc"/>
      <sheetName val="Dieu chinh"/>
      <sheetName val="04"/>
      <sheetName val="So -03"/>
      <sheetName val="SoLD"/>
      <sheetName val="So-02"/>
      <sheetName val="bcth.Hoang"/>
      <sheetName val="bcth.Nhung"/>
      <sheetName val="bcth.Ngoc"/>
      <sheetName val="bcth.Vu"/>
      <sheetName val="CDQDT"/>
      <sheetName val="XNT"/>
      <sheetName val="01"/>
      <sheetName val="02"/>
      <sheetName val="03"/>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Pivot(Silica|e)"/>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Pi6ot(Urethan)"/>
      <sheetName val="thong tin cty"/>
      <sheetName val="TK-in"/>
      <sheetName val="TKTH"/>
      <sheetName val="BR"/>
      <sheetName val="MV"/>
      <sheetName val="mvtt"/>
      <sheetName val="HDKT"/>
      <sheetName val="Linh tinh"/>
      <sheetName val="nk"/>
      <sheetName val="N"/>
      <sheetName val="X"/>
      <sheetName val="PACK"/>
      <sheetName val="INV"/>
      <sheetName val="TK-XUAT"/>
      <sheetName val="TK-NHAP"/>
      <sheetName val="DT 1"/>
      <sheetName val="DT 2"/>
      <sheetName val="DT 3"/>
      <sheetName val="DM"/>
      <sheetName val="SP"/>
      <sheetName val="NPL"/>
      <sheetName val="Chiet tinh dz22"/>
      <sheetName val="ROCK WO_x0003__x0000_"/>
      <sheetName val="??-BLDG"/>
      <sheetName val="Macro1"/>
      <sheetName val="Macro2"/>
      <sheetName val="Macro3"/>
      <sheetName val="Pivot(RckWool)"/>
      <sheetName val="_x0000__x0000__x0000__x0000__x0000__x0000_"/>
      <sheetName val="gvl"/>
      <sheetName val="뜃맟뭁돽띿맟?-BLDG"/>
      <sheetName val="CAT_5"/>
      <sheetName val="현장관리비"/>
      <sheetName val="실행내역"/>
      <sheetName val="#REF"/>
      <sheetName val="적용환율"/>
      <sheetName val="合成単価作成表-BLDG"/>
      <sheetName val="Sheed4"/>
      <sheetName val="Piwot(Silicate)"/>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vi_du_n"/>
      <sheetName val="vi_du"/>
      <sheetName val="Bieu 2"/>
      <sheetName val="biªu 3"/>
      <sheetName val="bieu1 CTy"/>
      <sheetName val="b2 cty"/>
      <sheetName val="b 3 cty"/>
      <sheetName val="bieu 7"/>
      <sheetName val="bieu 9"/>
      <sheetName val="b14"/>
      <sheetName val="Sheet12"/>
      <sheetName val="TH T19"/>
      <sheetName val="???????-BLDG"/>
      <sheetName val="S¶_x001d_et2"/>
      <sheetName val="TH_x0001_NG2"/>
      <sheetName val="hoat_x0000_࣭_x0000__x0000__x0000__x0000__x0000__x0000__x0000__x0000__x0009__x0000_᭬࣫_x0000__x0004__x0000__x0000__x0000__x0000__x0000__x0000_ᑜ࣭_x0000__x0000__x0000_"/>
      <sheetName val="DU TRU LUONG 06 TH@NG"/>
      <sheetName val="AN CA DH 10"/>
      <sheetName val="TAM UNG LNC TH 08"/>
      <sheetName val="Leong thoi gian th 10"/>
      <sheetName val="Luong thoa gian th 11"/>
      <sheetName val="at lns th 10"/>
      <sheetName val="tam ung DNS th 11"/>
      <sheetName val="XL4Test4"/>
      <sheetName val="NEW-PANEL"/>
      <sheetName val="Pivot(_x0007_lass Wool)"/>
      <sheetName val="MTO REV.0"/>
      <sheetName val="SILICCTE"/>
      <sheetName val="báo cáo thang11 m?i"/>
      <sheetName val="Du_lieu"/>
      <sheetName val="Sheev6"/>
      <sheetName val="Nhap fon gia VL dia phuong"/>
      <sheetName val="bcôhang"/>
      <sheetName val="RDP013"/>
      <sheetName val="CT Thang Mo"/>
      <sheetName val="CT  PL"/>
      <sheetName val="Chi tiet"/>
      <sheetName val="TT_10KV"/>
      <sheetName val="Giai trinh"/>
      <sheetName val="MTO REV.2(ARMOR)"/>
      <sheetName val="ctTBA"/>
      <sheetName val="Q2-00"/>
      <sheetName val="TH VL_ NC_ DDHT Thanhphuoc"/>
      <sheetName val="TH4_x0000__x0000__x0000__x0000__x0000__x0000__x0000__x0000__x0000__x0000__x0000_ℨʢ_x0000__x0004__x0000__x0000__x0000__x0000__x0000__x0000_崬ʢ_x0000__x0000__x0000__x0000__x0000_"/>
      <sheetName val="Luong moÿÿngay cong khao sat"/>
      <sheetName val="\uong mot ngay cong xay lap"/>
      <sheetName val="Luong mot ngay conw0khao sat"/>
      <sheetName val="thu BHXH&lt;YT"/>
      <sheetName val="ፌ_x0000_佄⁎䥇⁁䡃"/>
      <sheetName val="⁁䡃⁉䥔呅"/>
      <sheetName val="呅吠ь_x0000_䑄㔳_x0005_吀䅂㔳_x000c_吀⁈畱敹"/>
      <sheetName val="㔳_x000c_吀⁈畱敹瑴慯ծ_x0000_楢兡͔_x0000_䭔"/>
      <sheetName val="_x0000_楢兡͔_x0000_䭔ͥ_x0000_䅎э_x0000_啈䝎_x0003_䠀䥁_x0003_"/>
      <sheetName val="_x0000_啈䝎_x0003_䠀䥁_x0003_䰀䵁_x0008_䈀湡⁧楧"/>
      <sheetName val="ࡍ_x0000_慂杮朠慩_x000d_䠀乁⁇䥔久䈠佁_x000b_吀⁈"/>
      <sheetName val="䥔久䈠佁_x000b_吀⁈䡎偁"/>
      <sheetName val="⁈䡎偁吠乏_x0006_吀⁈"/>
      <sheetName val="_x0000_䡔䈠乁_x0005_䐀"/>
      <sheetName val="_x0000_敄㍣б_x0000_慊"/>
      <sheetName val="䨀湡в_x0000_慊㍮"/>
      <sheetName val="湡г_x0000_慊㑮_x0004_"/>
      <sheetName val="д_x0000_慊㙮_x0004_䨀"/>
      <sheetName val="_x0000_慊㝮_x0004_䨀湡"/>
      <sheetName val="慊㡮_x0004_䨀湡Թ"/>
      <sheetName val="㥮_x0005_䨀湡〱_x0005_䨀"/>
      <sheetName val="_x0005_䨀湡ㄱ_x0005_䨀"/>
      <sheetName val="_x0000_慊ㅮԳ_x0000_慊"/>
      <sheetName val="䨀湡㐱_x0005_䨀湡"/>
      <sheetName val="慊ㅮԵ_x0000_慊ㅮ"/>
      <sheetName val="ㅮԷ_x0000_慊ㅮԸ"/>
      <sheetName val="㠱_x0005_䨀湡〲_x0005_"/>
      <sheetName val="԰_x0000_慊㉮Ա_x0000_"/>
      <sheetName val="_x0005_䨀湡㈲_x0005_䨀"/>
      <sheetName val="_x0000_慊㉮Գ_x0000_慊㉮Դ"/>
      <sheetName val="湡㐲_x0005_䨀湡㔲_x0005_"/>
      <sheetName val="㔲_x0005_䨀"/>
      <sheetName val="PNT-QUOT-#3"/>
      <sheetName val="COAT&amp;WRAP-QIOT-#3"/>
      <sheetName val="DG"/>
      <sheetName val="공통가설"/>
      <sheetName val="Tong hop QL4( - 3"/>
      <sheetName val="_x0010_ivot(Glass Wool)"/>
      <sheetName val="She%t1"/>
      <sheetName val="XL4Pop`y"/>
      <sheetName val="Chitieu-dam c!c loai"/>
      <sheetName val="@Gdg"/>
      <sheetName val="CocKJ1m"/>
      <sheetName val="TA²_x0000__x0000_NH"/>
      <sheetName val="SN C£GNV"/>
      <sheetName val="EQUIPMENT -2"/>
      <sheetName val="전차선로 물량표"/>
      <sheetName val="PBS"/>
      <sheetName val="간접비내역-1"/>
      <sheetName val="Basic"/>
      <sheetName val="DESIGN CRITERIA"/>
      <sheetName val="용기"/>
      <sheetName val="??????"/>
      <sheetName val="ROCK WO_x0003_?"/>
      <sheetName val="hoat?࣭????????_x0009_?᭬࣫?_x0004_??????ᑜ࣭???"/>
      <sheetName val="TH4???????????ℨʢ?_x0004_??????崬ʢ?????"/>
      <sheetName val="tong l²_x0000__x0000_ ban"/>
      <sheetName val="_x0000_TCTiet"/>
      <sheetName val="Phan tich don ႀ￸a chi tiet"/>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LABTOTAL"/>
      <sheetName val="적용률"/>
      <sheetName val="hoat?࣭?_x0009_᭬࣫?_x0004_?ᑜ࣭?ڬ࣫?"/>
      <sheetName val="_x0000__x0000__x0000__x0000__x0000__x0009__x0000_??_x0000__x0004__x0000__x0000__x0000__x0000__x0000__x0000_??_x0000__x0000__x0000__x0000__x0000__x0000__x0000__x0000_??_x0000__x0000_"/>
      <sheetName val="?????_x0009_????_x0004_????????????????????"/>
      <sheetName val="hoat_x0000_?_x0000__x0009_??_x0000__x0004__x0000_??_x0000_??_x0000_"/>
      <sheetName val="hoat??????????_x0009_????_x0004_???????????"/>
      <sheetName val="Coc$0x40cm"/>
      <sheetName val="&quot;0ngay"/>
      <sheetName val="báo cák thang11 mới"/>
      <sheetName val="THANG'"/>
      <sheetName val="CN"/>
      <sheetName val="BCN"/>
      <sheetName val="Q TOAN"/>
      <sheetName val="NO MUA"/>
      <sheetName val="VO CHAI"/>
      <sheetName val="VC THU HOI"/>
      <sheetName val="hoat???_x0009_???_x0004_???????"/>
      <sheetName val="ፌ?佄⁎䥇⁁䡃"/>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䡔䈠乁_x0005_䐀"/>
      <sheetName val="?敄㍣б?慊"/>
      <sheetName val="䨀湡в?慊㍮"/>
      <sheetName val="湡г?慊㑮_x0004_"/>
      <sheetName val="д?慊㙮_x0004_䨀"/>
      <sheetName val="?慊㝮_x0004_䨀湡"/>
      <sheetName val="?慊ㅮԳ?慊"/>
      <sheetName val="慊ㅮԵ?慊ㅮ"/>
      <sheetName val="ㅮԷ?慊ㅮԸ"/>
      <sheetName val="԰?慊㉮Ա?"/>
      <sheetName val="?慊㉮Գ?慊㉮Դ"/>
      <sheetName val="tong l²?? ban"/>
      <sheetName val="DGdW"/>
      <sheetName val="To~g hop"/>
      <sheetName val="TXANG7"/>
      <sheetName val="Sxeet4"/>
      <sheetName val="To~g hop Q\47"/>
      <sheetName val="_x0010_iwot(Silicate)"/>
      <sheetName val="BCDTK"/>
      <sheetName val="soktmay"/>
      <sheetName val="Pivnt(RockWool)"/>
      <sheetName val="@ivot(Form Glass)"/>
      <sheetName val="Pivot(Gl!ss Wool)"/>
      <sheetName val="ROCK WOKL"/>
      <sheetName val="He co"/>
      <sheetName val="Bhitieu-dam cac loai"/>
      <sheetName val="湡㘱_x0005_䨀湡㜱"/>
      <sheetName val="__-BLDG"/>
      <sheetName val="TK"/>
      <sheetName val="BRCT"/>
      <sheetName val="SDHD"/>
      <sheetName val="SDHD QUY"/>
      <sheetName val="GTGT135"/>
      <sheetName val="BRCN135"/>
      <sheetName val="MV135"/>
      <sheetName val="SDHDCN"/>
      <sheetName val="SDHDCN quy"/>
      <sheetName val="NXT.CN03"/>
      <sheetName val="bl"/>
      <sheetName val="20000000"/>
      <sheetName val="PTDGDT"/>
      <sheetName val="truy_x0000_thu"/>
      <sheetName val="_x0000__x0000_CAI TK 112"/>
      <sheetName val="TA²??NH"/>
      <sheetName val="ࡍ_x0000_慂杮朠慩_x000a_䠀乁⁇䥔久䈠佁_x000b_吀⁈"/>
      <sheetName val="THVT"/>
      <sheetName val="PTDM"/>
      <sheetName val="Bia"/>
      <sheetName val="So lieu"/>
      <sheetName val="MTO REV_0"/>
      <sheetName val="Gia vat tu"/>
      <sheetName val="100000P0"/>
      <sheetName val="RFP0_x0010_6"/>
      <sheetName val="RFP_x0010_07"/>
      <sheetName val="RFP_x0011_1(2)"/>
      <sheetName val="Q_x0012_-02"/>
      <sheetName val="Q_x0013_-02"/>
      <sheetName val="Du toan chi Tiet coc_x0000_nuoc"/>
      <sheetName val="Nhap_x0000_don gia VL dia phuong"/>
      <sheetName val="Luong mot ngay Cong xay_x0000_lap"/>
      <sheetName val="DU TRU LUONG_x0000_06 THANG"/>
      <sheetName val="PP tinh Thue thu_x0000_nhap"/>
      <sheetName val="Luong TG thang _x0010_9"/>
      <sheetName val="QT LUONG NS_x0000_T 07"/>
      <sheetName val="TAM_x0000_UNG LUONG NS TH 10"/>
      <sheetName val="_______-BLDG"/>
      <sheetName val="뜃맟뭁돽띿맟_-BLDG"/>
      <sheetName val="báo cáo thang11 m_i"/>
      <sheetName val="truy"/>
      <sheetName val="?????"/>
      <sheetName val="????"/>
      <sheetName val="d' cOng"/>
      <sheetName val="CAPTHOAP"/>
      <sheetName val=" t`oat nuoc nc"/>
      <sheetName val="TKP"/>
      <sheetName val="G䁄MN.2"/>
      <sheetName val="POTAL"/>
      <sheetName val="POWER"/>
      <sheetName val="견적조건"/>
      <sheetName val="BQ_Equip_Pipe"/>
      <sheetName val="BLR-S"/>
      <sheetName val="Est-Hotpp"/>
      <sheetName val="PipWT"/>
      <sheetName val="piping"/>
      <sheetName val="BREAKDOWN(철거설치)"/>
      <sheetName val="COA-17"/>
      <sheetName val="C-18"/>
      <sheetName val=" thoau nuoc nc"/>
      <sheetName val=" thoat nuog nc"/>
      <sheetName val="T.Tinh"/>
      <sheetName val="Luo_x0009__x0008__x0010__x0000__x0000__x0006__x0005__x0000__x001c_ Í_x0007_ÉÀ_x0000__x0000__x0006__x0003__x0000__x0000_á_x0000__x0002__x0000_°"/>
      <sheetName val="Tro giup"/>
      <sheetName val="재료비"/>
      <sheetName val="Mech_1030"/>
      <sheetName val="BQ List"/>
      <sheetName val="PIPE"/>
      <sheetName val="FLANGE"/>
      <sheetName val="VALVE"/>
      <sheetName val="TSCD"/>
      <sheetName val="ࡍ?慂杮朠慩_x000a_䠀乁⁇䥔久䈠佁_x000b_吀⁈"/>
      <sheetName val="KLHT"/>
      <sheetName val="tong l²"/>
      <sheetName val="_uong mot ngay cong xay lap"/>
      <sheetName val=""/>
      <sheetName val="ROCK WO_x0003_"/>
      <sheetName val="To*K hop"/>
      <sheetName val="[I"/>
      <sheetName val="báo cák thang11 m?i"/>
      <sheetName val="???????"/>
      <sheetName val="??????_x0005_???_x000c_????"/>
      <sheetName val="?_x000c_?????????????"/>
      <sheetName val="?????????????_x0003_??_x0003_"/>
      <sheetName val="???_x0003_??_x0003_??_x0008_????"/>
      <sheetName val="??????_x000d_???????_x000b_??"/>
      <sheetName val="????_x000b_????"/>
      <sheetName val="?????_x0006_??"/>
      <sheetName val="????_x0005_?"/>
      <sheetName val="?????_x0004_"/>
      <sheetName val="????_x0004_?"/>
      <sheetName val="???_x0004_??"/>
      <sheetName val="??_x0004_???"/>
      <sheetName val="ctdg"/>
      <sheetName val="?_x0005_???_x0005_?"/>
      <sheetName val="_x0005_???_x0005_?"/>
      <sheetName val="???_x0005_??"/>
      <sheetName val="??_x0005_???"/>
      <sheetName val="?_x0005_???_x0005_"/>
      <sheetName val="????????"/>
      <sheetName val="??_x0005_???_x0005_"/>
      <sheetName val="?_x0005_?"/>
      <sheetName val="_x0009_???_x0004_???????"/>
      <sheetName val="[INSUL.XLSɝROCK WOOL"/>
      <sheetName val="呅吠ь"/>
      <sheetName val="㔳_x000c_吀⁈畱敹瑴慯ծ"/>
      <sheetName val="䨀湡в"/>
      <sheetName val="湡г"/>
      <sheetName val="д"/>
      <sheetName val="慊ㅮԵ"/>
      <sheetName val="ㅮԷ"/>
      <sheetName val="THPT&gt;5"/>
      <sheetName val="hoat_x0000_࣭_x0000__x0000__x0000__x0000__x0000__x0000__x0000__x0000_ _x0000_᭬࣫_x0000__x0004__x0000__x0000__x0000__x0000__x0000__x0000_ᑜ࣭_x0000__x0000__x0000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refreshError="1"/>
      <sheetData sheetId="197"/>
      <sheetData sheetId="198"/>
      <sheetData sheetId="199"/>
      <sheetData sheetId="200"/>
      <sheetData sheetId="201"/>
      <sheetData sheetId="202"/>
      <sheetData sheetId="203"/>
      <sheetData sheetId="204"/>
      <sheetData sheetId="205"/>
      <sheetData sheetId="206" refreshError="1"/>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sheetData sheetId="295"/>
      <sheetData sheetId="296"/>
      <sheetData sheetId="297"/>
      <sheetData sheetId="298"/>
      <sheetData sheetId="299"/>
      <sheetData sheetId="300"/>
      <sheetData sheetId="301"/>
      <sheetData sheetId="302"/>
      <sheetData sheetId="303"/>
      <sheetData sheetId="304" refreshError="1"/>
      <sheetData sheetId="305" refreshError="1"/>
      <sheetData sheetId="306" refreshError="1"/>
      <sheetData sheetId="307"/>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refreshError="1"/>
      <sheetData sheetId="323" refreshError="1"/>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refreshError="1"/>
      <sheetData sheetId="345"/>
      <sheetData sheetId="346"/>
      <sheetData sheetId="347" refreshError="1"/>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sheetData sheetId="364"/>
      <sheetData sheetId="365"/>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refreshError="1"/>
      <sheetData sheetId="376"/>
      <sheetData sheetId="377" refreshError="1"/>
      <sheetData sheetId="378" refreshError="1"/>
      <sheetData sheetId="379" refreshError="1"/>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refreshError="1"/>
      <sheetData sheetId="409" refreshError="1"/>
      <sheetData sheetId="410" refreshError="1"/>
      <sheetData sheetId="411" refreshError="1"/>
      <sheetData sheetId="412"/>
      <sheetData sheetId="413"/>
      <sheetData sheetId="414" refreshError="1"/>
      <sheetData sheetId="415" refreshError="1"/>
      <sheetData sheetId="416"/>
      <sheetData sheetId="417"/>
      <sheetData sheetId="418"/>
      <sheetData sheetId="419"/>
      <sheetData sheetId="420"/>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sheetData sheetId="434"/>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sheetData sheetId="465" refreshError="1"/>
      <sheetData sheetId="466" refreshError="1"/>
      <sheetData sheetId="467" refreshError="1"/>
      <sheetData sheetId="468" refreshError="1"/>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refreshError="1"/>
      <sheetData sheetId="498"/>
      <sheetData sheetId="499"/>
      <sheetData sheetId="500"/>
      <sheetData sheetId="501"/>
      <sheetData sheetId="502"/>
      <sheetData sheetId="503"/>
      <sheetData sheetId="504" refreshError="1"/>
      <sheetData sheetId="505" refreshError="1"/>
      <sheetData sheetId="506"/>
      <sheetData sheetId="507"/>
      <sheetData sheetId="508"/>
      <sheetData sheetId="509"/>
      <sheetData sheetId="510" refreshError="1"/>
      <sheetData sheetId="511" refreshError="1"/>
      <sheetData sheetId="512"/>
      <sheetData sheetId="513"/>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sheetData sheetId="558"/>
      <sheetData sheetId="559"/>
      <sheetData sheetId="560"/>
      <sheetData sheetId="561"/>
      <sheetData sheetId="562"/>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sheetData sheetId="586" refreshError="1"/>
      <sheetData sheetId="587" refreshError="1"/>
      <sheetData sheetId="588" refreshError="1"/>
      <sheetData sheetId="589" refreshError="1"/>
      <sheetData sheetId="590" refreshError="1"/>
      <sheetData sheetId="591"/>
      <sheetData sheetId="592"/>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sheetData sheetId="617"/>
      <sheetData sheetId="618"/>
      <sheetData sheetId="619"/>
      <sheetData sheetId="620"/>
      <sheetData sheetId="621"/>
      <sheetData sheetId="622"/>
      <sheetData sheetId="623"/>
      <sheetData sheetId="624"/>
      <sheetData sheetId="625"/>
      <sheetData sheetId="6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04"/>
  <sheetViews>
    <sheetView tabSelected="1" zoomScale="70" zoomScaleNormal="70" workbookViewId="0">
      <selection activeCell="G17" sqref="G17"/>
    </sheetView>
  </sheetViews>
  <sheetFormatPr defaultColWidth="9.109375" defaultRowHeight="15"/>
  <cols>
    <col min="1" max="1" width="7.44140625" style="234" customWidth="1"/>
    <col min="2" max="2" width="23.88671875" style="227" customWidth="1"/>
    <col min="3" max="3" width="10.33203125" style="227" customWidth="1"/>
    <col min="4" max="4" width="8" style="234" customWidth="1"/>
    <col min="5" max="5" width="14.33203125" style="227" customWidth="1"/>
    <col min="6" max="6" width="9.5546875" style="227" customWidth="1"/>
    <col min="7" max="7" width="10.5546875" style="227" customWidth="1"/>
    <col min="8" max="9" width="9.5546875" style="227" customWidth="1"/>
    <col min="10" max="10" width="12" style="227" customWidth="1"/>
    <col min="11" max="11" width="10" style="227" customWidth="1"/>
    <col min="12" max="12" width="13.109375" style="269" customWidth="1"/>
    <col min="13" max="13" width="0.6640625" style="227" hidden="1" customWidth="1"/>
    <col min="14" max="14" width="4.109375" style="227" hidden="1" customWidth="1"/>
    <col min="15" max="15" width="14.6640625" style="227" customWidth="1"/>
    <col min="16" max="16384" width="9.109375" style="227"/>
  </cols>
  <sheetData>
    <row r="1" spans="1:15" s="216" customFormat="1" ht="28.2" customHeight="1">
      <c r="A1" s="466" t="s">
        <v>509</v>
      </c>
      <c r="B1" s="466"/>
      <c r="C1" s="466"/>
      <c r="D1" s="466"/>
      <c r="E1" s="466"/>
      <c r="F1" s="466"/>
      <c r="G1" s="466"/>
      <c r="H1" s="466"/>
      <c r="I1" s="466"/>
      <c r="J1" s="466"/>
      <c r="K1" s="466"/>
      <c r="L1" s="466"/>
    </row>
    <row r="2" spans="1:15" s="216" customFormat="1" ht="15.6">
      <c r="A2" s="217"/>
      <c r="B2" s="218"/>
      <c r="C2" s="218"/>
      <c r="D2" s="217"/>
      <c r="E2" s="219"/>
      <c r="L2" s="268"/>
    </row>
    <row r="3" spans="1:15" s="216" customFormat="1" ht="16.8">
      <c r="A3" s="457" t="s">
        <v>48</v>
      </c>
      <c r="B3" s="457" t="s">
        <v>8</v>
      </c>
      <c r="C3" s="457" t="s">
        <v>2</v>
      </c>
      <c r="D3" s="457" t="s">
        <v>31</v>
      </c>
      <c r="E3" s="456" t="s">
        <v>60</v>
      </c>
      <c r="F3" s="456" t="s">
        <v>38</v>
      </c>
      <c r="G3" s="456" t="s">
        <v>25</v>
      </c>
      <c r="H3" s="457" t="s">
        <v>22</v>
      </c>
      <c r="I3" s="457"/>
      <c r="J3" s="457" t="s">
        <v>23</v>
      </c>
      <c r="K3" s="456" t="s">
        <v>63</v>
      </c>
      <c r="L3" s="460" t="s">
        <v>64</v>
      </c>
      <c r="M3" s="217"/>
      <c r="N3" s="217"/>
      <c r="O3" s="261"/>
    </row>
    <row r="4" spans="1:15" s="216" customFormat="1" ht="33.6">
      <c r="A4" s="457"/>
      <c r="B4" s="457"/>
      <c r="C4" s="457"/>
      <c r="D4" s="457"/>
      <c r="E4" s="456"/>
      <c r="F4" s="456"/>
      <c r="G4" s="456"/>
      <c r="H4" s="272" t="s">
        <v>24</v>
      </c>
      <c r="I4" s="272" t="s">
        <v>51</v>
      </c>
      <c r="J4" s="457"/>
      <c r="K4" s="456"/>
      <c r="L4" s="461"/>
      <c r="M4" s="220"/>
      <c r="N4" s="220"/>
      <c r="O4" s="261"/>
    </row>
    <row r="5" spans="1:15" s="221" customFormat="1" ht="16.8">
      <c r="A5" s="274" t="s">
        <v>26</v>
      </c>
      <c r="B5" s="275" t="s">
        <v>67</v>
      </c>
      <c r="C5" s="276"/>
      <c r="D5" s="273"/>
      <c r="E5" s="277"/>
      <c r="F5" s="277"/>
      <c r="G5" s="277"/>
      <c r="H5" s="277"/>
      <c r="I5" s="277"/>
      <c r="J5" s="277"/>
      <c r="K5" s="277"/>
      <c r="L5" s="278"/>
      <c r="M5" s="222"/>
      <c r="N5" s="222"/>
    </row>
    <row r="6" spans="1:15" s="221" customFormat="1" ht="33.6">
      <c r="A6" s="279">
        <v>1</v>
      </c>
      <c r="B6" s="280" t="s">
        <v>247</v>
      </c>
      <c r="C6" s="273" t="s">
        <v>324</v>
      </c>
      <c r="D6" s="273"/>
      <c r="E6" s="277">
        <f>'ĐM Lao dong'!$V$5</f>
        <v>56.690774999999995</v>
      </c>
      <c r="F6" s="277">
        <f>'ĐM Dung cu'!$I$4</f>
        <v>0.10523504273504275</v>
      </c>
      <c r="G6" s="277">
        <f>'ĐM Vat lieu'!$G$4</f>
        <v>7.960000000000001E-5</v>
      </c>
      <c r="H6" s="277">
        <f>'ĐM Thiet bi'!$J$5</f>
        <v>0.16585</v>
      </c>
      <c r="I6" s="277">
        <f>'Năng Lượng'!$H$5</f>
        <v>2.0981923199999999</v>
      </c>
      <c r="J6" s="277">
        <f>E6+F6+G6+I6</f>
        <v>58.894281962735043</v>
      </c>
      <c r="K6" s="277">
        <f>J6*0.15</f>
        <v>8.8341422944102561</v>
      </c>
      <c r="L6" s="278">
        <f>K6+J6</f>
        <v>67.728424257145292</v>
      </c>
      <c r="M6" s="222"/>
      <c r="N6" s="222"/>
    </row>
    <row r="7" spans="1:15" s="221" customFormat="1" ht="16.8" hidden="1">
      <c r="A7" s="462">
        <v>2</v>
      </c>
      <c r="B7" s="280"/>
      <c r="C7" s="281" t="s">
        <v>49</v>
      </c>
      <c r="D7" s="273">
        <v>1</v>
      </c>
      <c r="E7" s="277">
        <f>E98+E102</f>
        <v>0</v>
      </c>
      <c r="F7" s="277">
        <v>0</v>
      </c>
      <c r="G7" s="277">
        <v>0</v>
      </c>
      <c r="H7" s="277">
        <f>K98+K102</f>
        <v>0</v>
      </c>
      <c r="I7" s="277">
        <v>0</v>
      </c>
      <c r="J7" s="277">
        <f>E7+F7+G7+I7</f>
        <v>0</v>
      </c>
      <c r="K7" s="277">
        <f>J7*0.15</f>
        <v>0</v>
      </c>
      <c r="L7" s="278">
        <f>K7+J7</f>
        <v>0</v>
      </c>
      <c r="M7" s="222"/>
      <c r="N7" s="222"/>
    </row>
    <row r="8" spans="1:15" s="221" customFormat="1" ht="50.4" hidden="1">
      <c r="A8" s="463"/>
      <c r="B8" s="280" t="s">
        <v>248</v>
      </c>
      <c r="C8" s="281" t="s">
        <v>49</v>
      </c>
      <c r="D8" s="273">
        <v>2</v>
      </c>
      <c r="E8" s="277">
        <f>E99+E103</f>
        <v>0</v>
      </c>
      <c r="F8" s="277">
        <v>0</v>
      </c>
      <c r="G8" s="277">
        <v>0</v>
      </c>
      <c r="H8" s="277">
        <f>K99+K103</f>
        <v>0</v>
      </c>
      <c r="I8" s="277">
        <v>0</v>
      </c>
      <c r="J8" s="277">
        <f t="shared" ref="J8:J72" si="0">E8+F8+G8+I8</f>
        <v>0</v>
      </c>
      <c r="K8" s="277">
        <f t="shared" ref="K8:K72" si="1">J8*0.15</f>
        <v>0</v>
      </c>
      <c r="L8" s="278">
        <f t="shared" ref="L8:L72" si="2">K8+J8</f>
        <v>0</v>
      </c>
      <c r="M8" s="222"/>
      <c r="N8" s="222"/>
    </row>
    <row r="9" spans="1:15" s="221" customFormat="1" ht="16.8" hidden="1">
      <c r="A9" s="464"/>
      <c r="B9" s="280"/>
      <c r="C9" s="281" t="s">
        <v>49</v>
      </c>
      <c r="D9" s="273">
        <v>3</v>
      </c>
      <c r="E9" s="277">
        <f>E100+E104</f>
        <v>0</v>
      </c>
      <c r="F9" s="277">
        <v>0</v>
      </c>
      <c r="G9" s="277">
        <v>0</v>
      </c>
      <c r="H9" s="277">
        <f>K100+K104</f>
        <v>0</v>
      </c>
      <c r="I9" s="277">
        <v>0</v>
      </c>
      <c r="J9" s="277">
        <f t="shared" si="0"/>
        <v>0</v>
      </c>
      <c r="K9" s="277">
        <f t="shared" si="1"/>
        <v>0</v>
      </c>
      <c r="L9" s="278">
        <f t="shared" si="2"/>
        <v>0</v>
      </c>
      <c r="M9" s="222"/>
      <c r="N9" s="222"/>
    </row>
    <row r="10" spans="1:15" s="221" customFormat="1" ht="16.8" hidden="1">
      <c r="A10" s="462">
        <v>3</v>
      </c>
      <c r="B10" s="280"/>
      <c r="C10" s="281" t="s">
        <v>49</v>
      </c>
      <c r="D10" s="273">
        <v>1</v>
      </c>
      <c r="E10" s="277">
        <f t="shared" ref="E10:I12" si="3">E7</f>
        <v>0</v>
      </c>
      <c r="F10" s="277">
        <f t="shared" si="3"/>
        <v>0</v>
      </c>
      <c r="G10" s="277">
        <f t="shared" si="3"/>
        <v>0</v>
      </c>
      <c r="H10" s="277">
        <f t="shared" si="3"/>
        <v>0</v>
      </c>
      <c r="I10" s="277">
        <f t="shared" si="3"/>
        <v>0</v>
      </c>
      <c r="J10" s="277">
        <f t="shared" si="0"/>
        <v>0</v>
      </c>
      <c r="K10" s="277">
        <f t="shared" si="1"/>
        <v>0</v>
      </c>
      <c r="L10" s="278">
        <f t="shared" si="2"/>
        <v>0</v>
      </c>
      <c r="M10" s="222"/>
      <c r="N10" s="222"/>
    </row>
    <row r="11" spans="1:15" s="221" customFormat="1" ht="33.6" hidden="1">
      <c r="A11" s="463"/>
      <c r="B11" s="280" t="s">
        <v>70</v>
      </c>
      <c r="C11" s="281" t="s">
        <v>49</v>
      </c>
      <c r="D11" s="273">
        <v>2</v>
      </c>
      <c r="E11" s="277">
        <f t="shared" si="3"/>
        <v>0</v>
      </c>
      <c r="F11" s="277">
        <f t="shared" si="3"/>
        <v>0</v>
      </c>
      <c r="G11" s="277">
        <f t="shared" si="3"/>
        <v>0</v>
      </c>
      <c r="H11" s="277">
        <f t="shared" si="3"/>
        <v>0</v>
      </c>
      <c r="I11" s="277">
        <f t="shared" si="3"/>
        <v>0</v>
      </c>
      <c r="J11" s="277">
        <f t="shared" si="0"/>
        <v>0</v>
      </c>
      <c r="K11" s="277">
        <f t="shared" si="1"/>
        <v>0</v>
      </c>
      <c r="L11" s="278">
        <f t="shared" si="2"/>
        <v>0</v>
      </c>
      <c r="M11" s="222"/>
      <c r="N11" s="222"/>
    </row>
    <row r="12" spans="1:15" s="221" customFormat="1" ht="16.8" hidden="1">
      <c r="A12" s="464"/>
      <c r="B12" s="280"/>
      <c r="C12" s="281" t="s">
        <v>49</v>
      </c>
      <c r="D12" s="273">
        <v>3</v>
      </c>
      <c r="E12" s="277">
        <f t="shared" si="3"/>
        <v>0</v>
      </c>
      <c r="F12" s="277">
        <f t="shared" si="3"/>
        <v>0</v>
      </c>
      <c r="G12" s="277">
        <f t="shared" si="3"/>
        <v>0</v>
      </c>
      <c r="H12" s="277">
        <f t="shared" si="3"/>
        <v>0</v>
      </c>
      <c r="I12" s="277">
        <f t="shared" si="3"/>
        <v>0</v>
      </c>
      <c r="J12" s="277">
        <f t="shared" si="0"/>
        <v>0</v>
      </c>
      <c r="K12" s="277">
        <f t="shared" si="1"/>
        <v>0</v>
      </c>
      <c r="L12" s="278">
        <f t="shared" si="2"/>
        <v>0</v>
      </c>
      <c r="M12" s="222"/>
      <c r="N12" s="222"/>
    </row>
    <row r="13" spans="1:15" s="221" customFormat="1" ht="100.8" hidden="1">
      <c r="A13" s="279">
        <v>4</v>
      </c>
      <c r="B13" s="280" t="s">
        <v>475</v>
      </c>
      <c r="C13" s="281" t="s">
        <v>49</v>
      </c>
      <c r="D13" s="273"/>
      <c r="E13" s="277"/>
      <c r="F13" s="277">
        <f>F8</f>
        <v>0</v>
      </c>
      <c r="G13" s="277">
        <f>G8</f>
        <v>0</v>
      </c>
      <c r="H13" s="277"/>
      <c r="I13" s="277">
        <f>I8</f>
        <v>0</v>
      </c>
      <c r="J13" s="277">
        <f t="shared" si="0"/>
        <v>0</v>
      </c>
      <c r="K13" s="277">
        <f t="shared" si="1"/>
        <v>0</v>
      </c>
      <c r="L13" s="278">
        <f t="shared" si="2"/>
        <v>0</v>
      </c>
      <c r="M13" s="222"/>
      <c r="N13" s="222"/>
      <c r="O13" s="218"/>
    </row>
    <row r="14" spans="1:15" s="221" customFormat="1" ht="16.8">
      <c r="A14" s="274" t="s">
        <v>28</v>
      </c>
      <c r="B14" s="282" t="s">
        <v>223</v>
      </c>
      <c r="C14" s="273"/>
      <c r="D14" s="273"/>
      <c r="E14" s="277"/>
      <c r="F14" s="277"/>
      <c r="G14" s="277"/>
      <c r="H14" s="277"/>
      <c r="I14" s="277"/>
      <c r="J14" s="277"/>
      <c r="K14" s="277"/>
      <c r="L14" s="278"/>
      <c r="M14" s="224"/>
      <c r="N14" s="222"/>
    </row>
    <row r="15" spans="1:15" s="221" customFormat="1" ht="33.6" hidden="1">
      <c r="A15" s="279">
        <v>1</v>
      </c>
      <c r="B15" s="280" t="s">
        <v>245</v>
      </c>
      <c r="C15" s="281" t="s">
        <v>319</v>
      </c>
      <c r="D15" s="273"/>
      <c r="E15" s="277">
        <v>0</v>
      </c>
      <c r="F15" s="277">
        <f>'ĐM Dung cu'!$I$15</f>
        <v>0</v>
      </c>
      <c r="G15" s="277">
        <f>'ĐM Vat lieu'!$G$16</f>
        <v>0</v>
      </c>
      <c r="H15" s="277">
        <f>'ĐM Thiet bi'!$J$12</f>
        <v>0</v>
      </c>
      <c r="I15" s="277">
        <f>'Năng Lượng'!$H$15</f>
        <v>0</v>
      </c>
      <c r="J15" s="277">
        <f t="shared" si="0"/>
        <v>0</v>
      </c>
      <c r="K15" s="277">
        <f t="shared" si="1"/>
        <v>0</v>
      </c>
      <c r="L15" s="278">
        <f t="shared" si="2"/>
        <v>0</v>
      </c>
      <c r="M15" s="225"/>
      <c r="N15" s="225"/>
    </row>
    <row r="16" spans="1:15" s="221" customFormat="1" ht="33.6">
      <c r="A16" s="279">
        <v>1</v>
      </c>
      <c r="B16" s="280" t="s">
        <v>244</v>
      </c>
      <c r="C16" s="281" t="s">
        <v>319</v>
      </c>
      <c r="D16" s="273"/>
      <c r="E16" s="277">
        <f>'ĐM Lao dong'!$V$10</f>
        <v>414741.5</v>
      </c>
      <c r="F16" s="277">
        <f>'ĐM Dung cu'!$I$29</f>
        <v>2072.0512820512822</v>
      </c>
      <c r="G16" s="277">
        <f>'ĐM Vat lieu'!$G$28</f>
        <v>2.09</v>
      </c>
      <c r="H16" s="277">
        <f>'ĐM Thiet bi'!$J$17</f>
        <v>967.92000000000019</v>
      </c>
      <c r="I16" s="277">
        <f>'Năng Lượng'!$H$27</f>
        <v>12674.909184000002</v>
      </c>
      <c r="J16" s="277">
        <f t="shared" si="0"/>
        <v>429490.55046605133</v>
      </c>
      <c r="K16" s="277">
        <f t="shared" si="1"/>
        <v>64423.582569907696</v>
      </c>
      <c r="L16" s="278">
        <f t="shared" si="2"/>
        <v>493914.13303595904</v>
      </c>
      <c r="M16" s="225"/>
      <c r="N16" s="222"/>
    </row>
    <row r="17" spans="1:14" s="221" customFormat="1" ht="134.4">
      <c r="A17" s="279">
        <v>2</v>
      </c>
      <c r="B17" s="280" t="s">
        <v>476</v>
      </c>
      <c r="C17" s="281" t="s">
        <v>318</v>
      </c>
      <c r="D17" s="273"/>
      <c r="E17" s="277">
        <f>'ĐM Lao dong'!$V$11</f>
        <v>21232.5</v>
      </c>
      <c r="F17" s="277">
        <f>'ĐM Dung cu'!$I$37</f>
        <v>25.644230769230774</v>
      </c>
      <c r="G17" s="277">
        <f>'ĐM Vat lieu'!$G$33</f>
        <v>0.66000000000000014</v>
      </c>
      <c r="H17" s="277">
        <f>'ĐM Thiet bi'!$J$21</f>
        <v>14.462000000000002</v>
      </c>
      <c r="I17" s="277">
        <f>'Năng Lượng'!$H$36</f>
        <v>158.08490880000005</v>
      </c>
      <c r="J17" s="277">
        <f t="shared" si="0"/>
        <v>21416.88913956923</v>
      </c>
      <c r="K17" s="277">
        <f t="shared" si="1"/>
        <v>3212.5333709353845</v>
      </c>
      <c r="L17" s="278">
        <f t="shared" si="2"/>
        <v>24629.422510504613</v>
      </c>
      <c r="M17" s="222"/>
      <c r="N17" s="222"/>
    </row>
    <row r="18" spans="1:14" s="221" customFormat="1" ht="33.6">
      <c r="A18" s="279">
        <v>3</v>
      </c>
      <c r="B18" s="280" t="s">
        <v>147</v>
      </c>
      <c r="C18" s="281" t="s">
        <v>319</v>
      </c>
      <c r="D18" s="273"/>
      <c r="E18" s="277">
        <f>'ĐM Lao dong'!$V$12</f>
        <v>23695.469999999998</v>
      </c>
      <c r="F18" s="277">
        <f>'ĐM Dung cu'!$I$44</f>
        <v>287.10256410256409</v>
      </c>
      <c r="G18" s="277">
        <f>'ĐM Vat lieu'!$G$37</f>
        <v>0</v>
      </c>
      <c r="H18" s="277">
        <f>'ĐM Thiet bi'!$J$25</f>
        <v>0</v>
      </c>
      <c r="I18" s="277">
        <f>'Năng Lượng'!$H$44</f>
        <v>765.04942080000001</v>
      </c>
      <c r="J18" s="277">
        <f t="shared" si="0"/>
        <v>24747.621984902558</v>
      </c>
      <c r="K18" s="277">
        <f t="shared" si="1"/>
        <v>3712.1432977353834</v>
      </c>
      <c r="L18" s="278">
        <f t="shared" si="2"/>
        <v>28459.765282637942</v>
      </c>
      <c r="M18" s="226"/>
      <c r="N18" s="222"/>
    </row>
    <row r="19" spans="1:14" s="221" customFormat="1" ht="16.8">
      <c r="A19" s="274" t="s">
        <v>29</v>
      </c>
      <c r="B19" s="282" t="s">
        <v>148</v>
      </c>
      <c r="C19" s="273"/>
      <c r="D19" s="273"/>
      <c r="E19" s="277"/>
      <c r="F19" s="277"/>
      <c r="G19" s="277"/>
      <c r="H19" s="277"/>
      <c r="I19" s="277"/>
      <c r="J19" s="277"/>
      <c r="K19" s="277"/>
      <c r="L19" s="278"/>
      <c r="M19" s="222"/>
      <c r="N19" s="222"/>
    </row>
    <row r="20" spans="1:14" s="221" customFormat="1" ht="67.2">
      <c r="A20" s="279">
        <v>1</v>
      </c>
      <c r="B20" s="280" t="s">
        <v>242</v>
      </c>
      <c r="C20" s="281" t="s">
        <v>319</v>
      </c>
      <c r="D20" s="273"/>
      <c r="E20" s="277">
        <f>'ĐM Lao dong'!$V$14</f>
        <v>76437</v>
      </c>
      <c r="F20" s="277">
        <f>'ĐM Dung cu'!$I$52</f>
        <v>709.24358974358972</v>
      </c>
      <c r="G20" s="277">
        <f>'ĐM Vat lieu'!$G$50</f>
        <v>0.13800000000000001</v>
      </c>
      <c r="H20" s="277">
        <f>'ĐM Thiet bi'!$J$31</f>
        <v>266.05800000000005</v>
      </c>
      <c r="I20" s="277">
        <f>'Năng Lượng'!$H$51</f>
        <v>4252.1958528000005</v>
      </c>
      <c r="J20" s="277">
        <f t="shared" si="0"/>
        <v>81398.577442543596</v>
      </c>
      <c r="K20" s="277">
        <f t="shared" si="1"/>
        <v>12209.78661638154</v>
      </c>
      <c r="L20" s="278">
        <f t="shared" si="2"/>
        <v>93608.36405892513</v>
      </c>
      <c r="M20" s="222"/>
      <c r="N20" s="222"/>
    </row>
    <row r="21" spans="1:14" s="221" customFormat="1" ht="67.2">
      <c r="A21" s="279">
        <v>2</v>
      </c>
      <c r="B21" s="280" t="s">
        <v>477</v>
      </c>
      <c r="C21" s="281" t="s">
        <v>319</v>
      </c>
      <c r="D21" s="273"/>
      <c r="E21" s="277">
        <f>'ĐM Lao dong'!V15</f>
        <v>23695.469999999998</v>
      </c>
      <c r="F21" s="277">
        <f>'ĐM Dung cu'!I59</f>
        <v>342.55128205128204</v>
      </c>
      <c r="G21" s="277">
        <f>G18</f>
        <v>0</v>
      </c>
      <c r="H21" s="277">
        <f>H18</f>
        <v>0</v>
      </c>
      <c r="I21" s="277">
        <f>'Năng Lượng'!H44</f>
        <v>765.04942080000001</v>
      </c>
      <c r="J21" s="277">
        <f t="shared" si="0"/>
        <v>24803.070702851277</v>
      </c>
      <c r="K21" s="277">
        <f t="shared" si="1"/>
        <v>3720.4606054276915</v>
      </c>
      <c r="L21" s="278">
        <f t="shared" si="2"/>
        <v>28523.531308278969</v>
      </c>
      <c r="M21" s="222"/>
      <c r="N21" s="222"/>
    </row>
    <row r="22" spans="1:14" s="221" customFormat="1" ht="16.8">
      <c r="A22" s="279">
        <v>3</v>
      </c>
      <c r="B22" s="280" t="s">
        <v>241</v>
      </c>
      <c r="C22" s="281" t="s">
        <v>319</v>
      </c>
      <c r="D22" s="273"/>
      <c r="E22" s="277">
        <f>'ĐM Lao dong'!$V$16</f>
        <v>224066.57250000001</v>
      </c>
      <c r="F22" s="277">
        <f>'ĐM Dung cu'!$I$67</f>
        <v>1063.8653846153845</v>
      </c>
      <c r="G22" s="277">
        <f>'ĐM Vat lieu'!$G$58</f>
        <v>5.0699999999999995E-2</v>
      </c>
      <c r="H22" s="277">
        <f>'ĐM Thiet bi'!$J$36</f>
        <v>391.14600000000007</v>
      </c>
      <c r="I22" s="277">
        <f>'Năng Lượng'!$H$65</f>
        <v>6365.6413632000013</v>
      </c>
      <c r="J22" s="277">
        <f t="shared" si="0"/>
        <v>231496.12994781538</v>
      </c>
      <c r="K22" s="277">
        <f t="shared" si="1"/>
        <v>34724.419492172303</v>
      </c>
      <c r="L22" s="278">
        <f t="shared" si="2"/>
        <v>266220.54943998769</v>
      </c>
      <c r="M22" s="222"/>
      <c r="N22" s="222"/>
    </row>
    <row r="23" spans="1:14" s="221" customFormat="1" ht="33.6">
      <c r="A23" s="279">
        <v>4</v>
      </c>
      <c r="B23" s="280" t="s">
        <v>478</v>
      </c>
      <c r="C23" s="281" t="s">
        <v>319</v>
      </c>
      <c r="D23" s="273"/>
      <c r="E23" s="277">
        <f>'ĐM Lao dong'!$V$17</f>
        <v>1146045.42</v>
      </c>
      <c r="F23" s="277">
        <f>'ĐM Dung cu'!$I$74</f>
        <v>6383.1923076923076</v>
      </c>
      <c r="G23" s="277">
        <f>'ĐM Vat lieu'!$G$62</f>
        <v>1.3157999999999999</v>
      </c>
      <c r="H23" s="277">
        <f>'ĐM Thiet bi'!$J$38</f>
        <v>2442.1680000000001</v>
      </c>
      <c r="I23" s="277">
        <f>'Năng Lượng'!$H$71</f>
        <v>38330.213107200005</v>
      </c>
      <c r="J23" s="277">
        <f t="shared" si="0"/>
        <v>1190760.1412148923</v>
      </c>
      <c r="K23" s="277">
        <f t="shared" si="1"/>
        <v>178614.02118223385</v>
      </c>
      <c r="L23" s="278">
        <f t="shared" si="2"/>
        <v>1369374.1623971262</v>
      </c>
      <c r="M23" s="222"/>
      <c r="N23" s="222"/>
    </row>
    <row r="24" spans="1:14" s="221" customFormat="1" ht="16.8">
      <c r="A24" s="279">
        <v>5</v>
      </c>
      <c r="B24" s="280" t="s">
        <v>240</v>
      </c>
      <c r="C24" s="281" t="s">
        <v>319</v>
      </c>
      <c r="D24" s="273"/>
      <c r="E24" s="277">
        <f>'ĐM Lao dong'!$V$18</f>
        <v>910959.18</v>
      </c>
      <c r="F24" s="277">
        <f>'ĐM Dung cu'!$I$81</f>
        <v>4964.7051282051289</v>
      </c>
      <c r="G24" s="277">
        <f>'ĐM Vat lieu'!$G$68</f>
        <v>63.014000000000003</v>
      </c>
      <c r="H24" s="277">
        <f>'ĐM Thiet bi'!$J$42</f>
        <v>2381.2180000000003</v>
      </c>
      <c r="I24" s="277">
        <f>'Năng Lượng'!$H$79</f>
        <v>30591.995481600006</v>
      </c>
      <c r="J24" s="277">
        <f t="shared" si="0"/>
        <v>946578.8946098052</v>
      </c>
      <c r="K24" s="277">
        <f t="shared" si="1"/>
        <v>141986.83419147079</v>
      </c>
      <c r="L24" s="278">
        <f t="shared" si="2"/>
        <v>1088565.7288012761</v>
      </c>
      <c r="M24" s="222"/>
      <c r="N24" s="222"/>
    </row>
    <row r="25" spans="1:14" s="221" customFormat="1" ht="50.4">
      <c r="A25" s="279">
        <v>6</v>
      </c>
      <c r="B25" s="280" t="s">
        <v>239</v>
      </c>
      <c r="C25" s="281" t="s">
        <v>319</v>
      </c>
      <c r="D25" s="273"/>
      <c r="E25" s="277">
        <f>'ĐM Lao dong'!$V$19</f>
        <v>609754.93499999994</v>
      </c>
      <c r="F25" s="277">
        <f>'ĐM Dung cu'!$I$88</f>
        <v>3546.2179487179492</v>
      </c>
      <c r="G25" s="277">
        <f>'ĐM Vat lieu'!$G$73</f>
        <v>0.71500000000000008</v>
      </c>
      <c r="H25" s="277">
        <f>'ĐM Thiet bi'!$J$46</f>
        <v>1330.2900000000002</v>
      </c>
      <c r="I25" s="277">
        <f>'Năng Lượng'!$H$87</f>
        <v>21260.979264000001</v>
      </c>
      <c r="J25" s="277">
        <f t="shared" si="0"/>
        <v>634562.84721271787</v>
      </c>
      <c r="K25" s="277">
        <f t="shared" si="1"/>
        <v>95184.427081907677</v>
      </c>
      <c r="L25" s="278">
        <f t="shared" si="2"/>
        <v>729747.2742946255</v>
      </c>
      <c r="M25" s="222"/>
      <c r="N25" s="222"/>
    </row>
    <row r="26" spans="1:14" s="221" customFormat="1" ht="67.2">
      <c r="A26" s="279">
        <v>7</v>
      </c>
      <c r="B26" s="280" t="s">
        <v>238</v>
      </c>
      <c r="C26" s="281" t="s">
        <v>319</v>
      </c>
      <c r="D26" s="273"/>
      <c r="E26" s="277">
        <f>'ĐM Lao dong'!$V$20</f>
        <v>146928.9</v>
      </c>
      <c r="F26" s="277">
        <f>'ĐM Dung cu'!$I$95</f>
        <v>709.24358974358972</v>
      </c>
      <c r="G26" s="277">
        <f>'ĐM Vat lieu'!$G$78</f>
        <v>0.29300000000000004</v>
      </c>
      <c r="H26" s="277">
        <f>'ĐM Thiet bi'!$J$50</f>
        <v>260.76400000000001</v>
      </c>
      <c r="I26" s="277">
        <f>'Năng Lượng'!$H$95</f>
        <v>4243.7609088000008</v>
      </c>
      <c r="J26" s="277">
        <f t="shared" si="0"/>
        <v>151882.1974985436</v>
      </c>
      <c r="K26" s="277">
        <f t="shared" si="1"/>
        <v>22782.329624781538</v>
      </c>
      <c r="L26" s="278">
        <f t="shared" si="2"/>
        <v>174664.52712332513</v>
      </c>
      <c r="M26" s="222"/>
      <c r="N26" s="222"/>
    </row>
    <row r="27" spans="1:14" s="221" customFormat="1" ht="16.8">
      <c r="A27" s="279">
        <v>8</v>
      </c>
      <c r="B27" s="280" t="s">
        <v>237</v>
      </c>
      <c r="C27" s="281" t="s">
        <v>319</v>
      </c>
      <c r="D27" s="273"/>
      <c r="E27" s="277">
        <f>'ĐM Lao dong'!$V$21</f>
        <v>1652950.125</v>
      </c>
      <c r="F27" s="277">
        <f>'ĐM Dung cu'!$I$102</f>
        <v>9220.1666666666679</v>
      </c>
      <c r="G27" s="277">
        <f>'ĐM Vat lieu'!$G$82</f>
        <v>88.525999999999996</v>
      </c>
      <c r="H27" s="277">
        <f>'ĐM Thiet bi'!$J$52</f>
        <v>4176.0670000000009</v>
      </c>
      <c r="I27" s="277">
        <f>'Năng Lượng'!$H$101</f>
        <v>56421.410707200012</v>
      </c>
      <c r="J27" s="277">
        <f t="shared" si="0"/>
        <v>1718680.2283738668</v>
      </c>
      <c r="K27" s="277">
        <f t="shared" si="1"/>
        <v>257802.03425607999</v>
      </c>
      <c r="L27" s="278">
        <f t="shared" si="2"/>
        <v>1976482.2626299467</v>
      </c>
      <c r="M27" s="222"/>
      <c r="N27" s="222"/>
    </row>
    <row r="28" spans="1:14" s="221" customFormat="1" ht="33.6">
      <c r="A28" s="279">
        <v>9</v>
      </c>
      <c r="B28" s="280" t="s">
        <v>236</v>
      </c>
      <c r="C28" s="281" t="s">
        <v>319</v>
      </c>
      <c r="D28" s="273"/>
      <c r="E28" s="277">
        <f>'ĐM Lao dong'!$V$22</f>
        <v>348956.13750000001</v>
      </c>
      <c r="F28" s="277">
        <f>'ĐM Dung cu'!$I$109</f>
        <v>603.18376068376074</v>
      </c>
      <c r="G28" s="277">
        <f>'ĐM Vat lieu'!$G$87</f>
        <v>1.2500000000000001E-2</v>
      </c>
      <c r="H28" s="277">
        <f>'ĐM Thiet bi'!$J$56</f>
        <v>651.91000000000008</v>
      </c>
      <c r="I28" s="277">
        <f>'Năng Lượng'!$H$109</f>
        <v>10609.402272000003</v>
      </c>
      <c r="J28" s="277">
        <f t="shared" si="0"/>
        <v>360168.73603268375</v>
      </c>
      <c r="K28" s="277">
        <f t="shared" si="1"/>
        <v>54025.310404902564</v>
      </c>
      <c r="L28" s="278">
        <f t="shared" si="2"/>
        <v>414194.04643758631</v>
      </c>
      <c r="M28" s="222"/>
      <c r="N28" s="222"/>
    </row>
    <row r="29" spans="1:14" s="221" customFormat="1" ht="84">
      <c r="A29" s="279">
        <v>10</v>
      </c>
      <c r="B29" s="280" t="s">
        <v>479</v>
      </c>
      <c r="C29" s="281" t="s">
        <v>319</v>
      </c>
      <c r="D29" s="273"/>
      <c r="E29" s="277">
        <f>'ĐM Lao dong'!$V$23</f>
        <v>84484.117500000008</v>
      </c>
      <c r="F29" s="277">
        <f>'ĐM Dung cu'!$I$116</f>
        <v>373.41025641025641</v>
      </c>
      <c r="G29" s="277">
        <f>'ĐM Vat lieu'!$G$90</f>
        <v>219.0976</v>
      </c>
      <c r="H29" s="277">
        <f>'ĐM Thiet bi'!$J$58</f>
        <v>659.78200000000004</v>
      </c>
      <c r="I29" s="277">
        <f>'Năng Lượng'!$H$115</f>
        <v>3495.1947744000008</v>
      </c>
      <c r="J29" s="277">
        <f t="shared" si="0"/>
        <v>88571.820130810258</v>
      </c>
      <c r="K29" s="277">
        <f t="shared" si="1"/>
        <v>13285.773019621538</v>
      </c>
      <c r="L29" s="278">
        <f t="shared" si="2"/>
        <v>101857.5931504318</v>
      </c>
      <c r="M29" s="222"/>
      <c r="N29" s="222"/>
    </row>
    <row r="30" spans="1:14" s="221" customFormat="1" ht="50.4">
      <c r="A30" s="279">
        <v>11</v>
      </c>
      <c r="B30" s="280" t="s">
        <v>235</v>
      </c>
      <c r="C30" s="281" t="s">
        <v>319</v>
      </c>
      <c r="D30" s="273"/>
      <c r="E30" s="277">
        <f>'ĐM Lao dong'!$V$24</f>
        <v>40405.447500000002</v>
      </c>
      <c r="F30" s="277">
        <f>'ĐM Dung cu'!$I$125</f>
        <v>354.62179487179486</v>
      </c>
      <c r="G30" s="277">
        <f>'ĐM Vat lieu'!$G$97</f>
        <v>351.05360000000002</v>
      </c>
      <c r="H30" s="277">
        <f>'ĐM Thiet bi'!$J$62</f>
        <v>130.38200000000001</v>
      </c>
      <c r="I30" s="277">
        <f>'Năng Lượng'!$H$125</f>
        <v>2121.8804544000009</v>
      </c>
      <c r="J30" s="277">
        <f t="shared" si="0"/>
        <v>43233.003349271799</v>
      </c>
      <c r="K30" s="277">
        <f t="shared" si="1"/>
        <v>6484.9505023907695</v>
      </c>
      <c r="L30" s="278">
        <f t="shared" si="2"/>
        <v>49717.953851662569</v>
      </c>
      <c r="M30" s="222"/>
      <c r="N30" s="222"/>
    </row>
    <row r="31" spans="1:14" s="221" customFormat="1" ht="67.2">
      <c r="A31" s="279">
        <v>12</v>
      </c>
      <c r="B31" s="280" t="s">
        <v>159</v>
      </c>
      <c r="C31" s="281" t="s">
        <v>319</v>
      </c>
      <c r="D31" s="273"/>
      <c r="E31" s="277">
        <f>'ĐM Lao dong'!$V$25</f>
        <v>264472.02</v>
      </c>
      <c r="F31" s="277">
        <f>'ĐM Dung cu'!$I$132</f>
        <v>1072.9423076923076</v>
      </c>
      <c r="G31" s="277">
        <f>'ĐM Vat lieu'!$G$101</f>
        <v>0</v>
      </c>
      <c r="H31" s="277">
        <f>'ĐM Thiet bi'!$J$64</f>
        <v>0</v>
      </c>
      <c r="I31" s="277">
        <f>'Năng Lượng'!$H$131</f>
        <v>926.15685120000001</v>
      </c>
      <c r="J31" s="277">
        <f t="shared" si="0"/>
        <v>266471.11915889231</v>
      </c>
      <c r="K31" s="277">
        <f t="shared" si="1"/>
        <v>39970.667873833845</v>
      </c>
      <c r="L31" s="278">
        <f t="shared" si="2"/>
        <v>306441.78703272616</v>
      </c>
      <c r="M31" s="222"/>
      <c r="N31" s="222"/>
    </row>
    <row r="32" spans="1:14" s="221" customFormat="1" ht="67.2">
      <c r="A32" s="279">
        <v>13</v>
      </c>
      <c r="B32" s="280" t="s">
        <v>480</v>
      </c>
      <c r="C32" s="281" t="s">
        <v>319</v>
      </c>
      <c r="D32" s="273"/>
      <c r="E32" s="277">
        <f>'[15]ĐM Lao dong'!$V$28</f>
        <v>231845.8118047337</v>
      </c>
      <c r="F32" s="277">
        <f>'ĐM Dung cu'!$I$158</f>
        <v>930.78846153846143</v>
      </c>
      <c r="G32" s="277">
        <f>'ĐM Vat lieu'!$G$131</f>
        <v>2.0745</v>
      </c>
      <c r="H32" s="277">
        <f>'ĐM Thiet bi'!$J$74</f>
        <v>399.0870000000001</v>
      </c>
      <c r="I32" s="277">
        <f>'Năng Lượng'!$H$146</f>
        <v>6378.2937792000012</v>
      </c>
      <c r="J32" s="277">
        <f t="shared" si="0"/>
        <v>239156.96854547216</v>
      </c>
      <c r="K32" s="277">
        <f t="shared" si="1"/>
        <v>35873.545281820821</v>
      </c>
      <c r="L32" s="278">
        <f t="shared" si="2"/>
        <v>275030.51382729301</v>
      </c>
      <c r="M32" s="222"/>
      <c r="N32" s="222"/>
    </row>
    <row r="33" spans="1:18" s="221" customFormat="1" ht="16.8">
      <c r="A33" s="274" t="s">
        <v>33</v>
      </c>
      <c r="B33" s="282" t="s">
        <v>455</v>
      </c>
      <c r="C33" s="273"/>
      <c r="D33" s="273"/>
      <c r="E33" s="277"/>
      <c r="F33" s="277"/>
      <c r="G33" s="277"/>
      <c r="H33" s="277"/>
      <c r="I33" s="277"/>
      <c r="J33" s="277"/>
      <c r="K33" s="277"/>
      <c r="L33" s="278"/>
      <c r="M33" s="222"/>
      <c r="N33" s="222"/>
    </row>
    <row r="34" spans="1:18" s="221" customFormat="1" ht="50.4">
      <c r="A34" s="279">
        <v>1</v>
      </c>
      <c r="B34" s="280" t="s">
        <v>232</v>
      </c>
      <c r="C34" s="273" t="s">
        <v>321</v>
      </c>
      <c r="D34" s="273"/>
      <c r="E34" s="277">
        <f>'ĐM Lao dong'!V29</f>
        <v>8493</v>
      </c>
      <c r="F34" s="277">
        <f>'ĐM Dung cu'!$I$165</f>
        <v>42.487980769230774</v>
      </c>
      <c r="G34" s="277">
        <f>'ĐM Vat lieu'!$G$136</f>
        <v>3.9375</v>
      </c>
      <c r="H34" s="277">
        <f>'ĐM Thiet bi'!$J$79</f>
        <v>119.136</v>
      </c>
      <c r="I34" s="277">
        <f>'Năng Lượng'!$H$155</f>
        <v>217.19980800000002</v>
      </c>
      <c r="J34" s="277">
        <f t="shared" si="0"/>
        <v>8756.6252887692299</v>
      </c>
      <c r="K34" s="277">
        <f t="shared" si="1"/>
        <v>1313.4937933153844</v>
      </c>
      <c r="L34" s="278">
        <f t="shared" si="2"/>
        <v>10070.119082084615</v>
      </c>
      <c r="M34" s="222"/>
      <c r="N34" s="222"/>
    </row>
    <row r="35" spans="1:18" s="221" customFormat="1" ht="100.8">
      <c r="A35" s="279">
        <v>2</v>
      </c>
      <c r="B35" s="280" t="s">
        <v>231</v>
      </c>
      <c r="C35" s="273" t="s">
        <v>320</v>
      </c>
      <c r="D35" s="273"/>
      <c r="E35" s="277">
        <f>'ĐM Lao dong'!V30</f>
        <v>16561.350000000002</v>
      </c>
      <c r="F35" s="277">
        <f>'ĐM Dung cu'!$I$172</f>
        <v>42.158653846153847</v>
      </c>
      <c r="G35" s="277">
        <f>'ĐM Vat lieu'!$G$140</f>
        <v>0</v>
      </c>
      <c r="H35" s="277">
        <f>'ĐM Thiet bi'!$J$82</f>
        <v>117.57199999999999</v>
      </c>
      <c r="I35" s="277">
        <f>'Năng Lượng'!$H$162</f>
        <v>367.51753919999999</v>
      </c>
      <c r="J35" s="277">
        <f t="shared" si="0"/>
        <v>16971.026193046153</v>
      </c>
      <c r="K35" s="277">
        <f t="shared" si="1"/>
        <v>2545.6539289569228</v>
      </c>
      <c r="L35" s="278">
        <f t="shared" si="2"/>
        <v>19516.680122003076</v>
      </c>
      <c r="M35" s="222"/>
      <c r="N35" s="222"/>
      <c r="O35" s="218"/>
    </row>
    <row r="36" spans="1:18" s="221" customFormat="1" ht="16.8" hidden="1">
      <c r="A36" s="465">
        <v>3</v>
      </c>
      <c r="B36" s="280"/>
      <c r="C36" s="281" t="s">
        <v>49</v>
      </c>
      <c r="D36" s="273">
        <f t="shared" ref="D36:I38" si="4">D7</f>
        <v>1</v>
      </c>
      <c r="E36" s="277">
        <f t="shared" si="4"/>
        <v>0</v>
      </c>
      <c r="F36" s="277">
        <f t="shared" si="4"/>
        <v>0</v>
      </c>
      <c r="G36" s="277">
        <f t="shared" si="4"/>
        <v>0</v>
      </c>
      <c r="H36" s="277">
        <f t="shared" si="4"/>
        <v>0</v>
      </c>
      <c r="I36" s="277">
        <f t="shared" si="4"/>
        <v>0</v>
      </c>
      <c r="J36" s="277">
        <f>E36+F36+G36+I36</f>
        <v>0</v>
      </c>
      <c r="K36" s="277">
        <f t="shared" si="1"/>
        <v>0</v>
      </c>
      <c r="L36" s="278">
        <f>K36+J36</f>
        <v>0</v>
      </c>
      <c r="M36" s="222"/>
      <c r="N36" s="222"/>
    </row>
    <row r="37" spans="1:18" s="221" customFormat="1" ht="33.6" hidden="1">
      <c r="A37" s="465"/>
      <c r="B37" s="280" t="s">
        <v>229</v>
      </c>
      <c r="C37" s="281" t="s">
        <v>49</v>
      </c>
      <c r="D37" s="273">
        <f t="shared" si="4"/>
        <v>2</v>
      </c>
      <c r="E37" s="277">
        <f t="shared" si="4"/>
        <v>0</v>
      </c>
      <c r="F37" s="277">
        <f t="shared" si="4"/>
        <v>0</v>
      </c>
      <c r="G37" s="277">
        <f t="shared" si="4"/>
        <v>0</v>
      </c>
      <c r="H37" s="277">
        <f t="shared" si="4"/>
        <v>0</v>
      </c>
      <c r="I37" s="277">
        <f t="shared" si="4"/>
        <v>0</v>
      </c>
      <c r="J37" s="277">
        <f>E37+F37+G37+I37</f>
        <v>0</v>
      </c>
      <c r="K37" s="277">
        <f t="shared" si="1"/>
        <v>0</v>
      </c>
      <c r="L37" s="278">
        <f>K37+J37</f>
        <v>0</v>
      </c>
      <c r="M37" s="222"/>
      <c r="N37" s="222"/>
    </row>
    <row r="38" spans="1:18" s="221" customFormat="1" ht="16.8" hidden="1">
      <c r="A38" s="465"/>
      <c r="B38" s="280"/>
      <c r="C38" s="281" t="s">
        <v>49</v>
      </c>
      <c r="D38" s="273">
        <f t="shared" si="4"/>
        <v>3</v>
      </c>
      <c r="E38" s="277">
        <f t="shared" si="4"/>
        <v>0</v>
      </c>
      <c r="F38" s="277">
        <f t="shared" si="4"/>
        <v>0</v>
      </c>
      <c r="G38" s="277">
        <f t="shared" si="4"/>
        <v>0</v>
      </c>
      <c r="H38" s="277">
        <f t="shared" si="4"/>
        <v>0</v>
      </c>
      <c r="I38" s="277">
        <f t="shared" si="4"/>
        <v>0</v>
      </c>
      <c r="J38" s="277">
        <f>E38+F38+G38+I38</f>
        <v>0</v>
      </c>
      <c r="K38" s="277">
        <f t="shared" si="1"/>
        <v>0</v>
      </c>
      <c r="L38" s="278">
        <f>K38+J38</f>
        <v>0</v>
      </c>
      <c r="M38" s="222"/>
      <c r="N38" s="222"/>
    </row>
    <row r="39" spans="1:18" s="221" customFormat="1" ht="50.4">
      <c r="A39" s="279">
        <v>3</v>
      </c>
      <c r="B39" s="280" t="s">
        <v>230</v>
      </c>
      <c r="C39" s="273" t="s">
        <v>321</v>
      </c>
      <c r="D39" s="273"/>
      <c r="E39" s="277">
        <f>'ĐM Lao dong'!V32</f>
        <v>3184.875</v>
      </c>
      <c r="F39" s="277">
        <f>'ĐM Dung cu'!$I$180</f>
        <v>267.8125</v>
      </c>
      <c r="G39" s="277">
        <f>'ĐM Vat lieu'!$G$153</f>
        <v>0</v>
      </c>
      <c r="H39" s="277">
        <f>'ĐM Thiet bi'!$J$88</f>
        <v>0</v>
      </c>
      <c r="I39" s="277">
        <f>'Năng Lượng'!$H$172</f>
        <v>197.37768960000002</v>
      </c>
      <c r="J39" s="277">
        <f t="shared" si="0"/>
        <v>3650.0651895999999</v>
      </c>
      <c r="K39" s="277">
        <f t="shared" si="1"/>
        <v>547.50977843999999</v>
      </c>
      <c r="L39" s="278">
        <f t="shared" si="2"/>
        <v>4197.5749680400004</v>
      </c>
      <c r="M39" s="222"/>
      <c r="N39" s="222"/>
    </row>
    <row r="40" spans="1:18" s="221" customFormat="1" ht="33.6" hidden="1">
      <c r="A40" s="279">
        <v>4</v>
      </c>
      <c r="B40" s="280" t="s">
        <v>250</v>
      </c>
      <c r="C40" s="273" t="s">
        <v>318</v>
      </c>
      <c r="D40" s="273"/>
      <c r="E40" s="277"/>
      <c r="F40" s="277"/>
      <c r="G40" s="277"/>
      <c r="H40" s="277"/>
      <c r="I40" s="277"/>
      <c r="J40" s="277">
        <f t="shared" si="0"/>
        <v>0</v>
      </c>
      <c r="K40" s="277">
        <f t="shared" si="1"/>
        <v>0</v>
      </c>
      <c r="L40" s="278">
        <f t="shared" si="2"/>
        <v>0</v>
      </c>
      <c r="M40" s="222"/>
      <c r="N40" s="222"/>
    </row>
    <row r="41" spans="1:18" s="221" customFormat="1" ht="33.6">
      <c r="A41" s="274" t="s">
        <v>34</v>
      </c>
      <c r="B41" s="283" t="s">
        <v>167</v>
      </c>
      <c r="C41" s="272"/>
      <c r="D41" s="272"/>
      <c r="E41" s="284"/>
      <c r="F41" s="284"/>
      <c r="G41" s="284"/>
      <c r="H41" s="284"/>
      <c r="I41" s="284"/>
      <c r="J41" s="284"/>
      <c r="K41" s="284"/>
      <c r="L41" s="285"/>
    </row>
    <row r="42" spans="1:18" s="221" customFormat="1" ht="33.6">
      <c r="A42" s="286">
        <v>1</v>
      </c>
      <c r="B42" s="280" t="s">
        <v>167</v>
      </c>
      <c r="C42" s="281" t="s">
        <v>322</v>
      </c>
      <c r="D42" s="273"/>
      <c r="E42" s="277">
        <f>'ĐM Lao dong'!$V$35</f>
        <v>78356.418000000005</v>
      </c>
      <c r="F42" s="277">
        <f>'ĐM Dung cu'!$I$197</f>
        <v>2946.2980769230771</v>
      </c>
      <c r="G42" s="277">
        <f>'ĐM Vat lieu'!$G$169</f>
        <v>6.2</v>
      </c>
      <c r="H42" s="277">
        <f>'ĐM Thiet bi'!$J$99</f>
        <v>55.6</v>
      </c>
      <c r="I42" s="277">
        <f>'Năng Lượng'!$H$186</f>
        <v>1291.6008000000004</v>
      </c>
      <c r="J42" s="277">
        <f>E42+F42+G42+I42</f>
        <v>82600.51687692308</v>
      </c>
      <c r="K42" s="277">
        <f>J42*0.15</f>
        <v>12390.077531538462</v>
      </c>
      <c r="L42" s="278">
        <f>K42+J42</f>
        <v>94990.594408461548</v>
      </c>
      <c r="M42" s="222"/>
      <c r="N42" s="222"/>
    </row>
    <row r="43" spans="1:18" s="221" customFormat="1" ht="16.8">
      <c r="A43" s="279"/>
      <c r="B43" s="280" t="s">
        <v>168</v>
      </c>
      <c r="C43" s="281" t="s">
        <v>322</v>
      </c>
      <c r="D43" s="273"/>
      <c r="E43" s="277">
        <f>'ĐM Lao dong'!V36</f>
        <v>1312.1685</v>
      </c>
      <c r="F43" s="277"/>
      <c r="G43" s="277"/>
      <c r="H43" s="277"/>
      <c r="I43" s="277"/>
      <c r="J43" s="277">
        <f t="shared" si="0"/>
        <v>1312.1685</v>
      </c>
      <c r="K43" s="277">
        <f t="shared" si="1"/>
        <v>196.825275</v>
      </c>
      <c r="L43" s="278">
        <f t="shared" si="2"/>
        <v>1508.9937749999999</v>
      </c>
      <c r="M43" s="222"/>
      <c r="N43" s="222"/>
    </row>
    <row r="44" spans="1:18" ht="100.8">
      <c r="A44" s="279"/>
      <c r="B44" s="280" t="s">
        <v>169</v>
      </c>
      <c r="C44" s="281" t="s">
        <v>322</v>
      </c>
      <c r="D44" s="287"/>
      <c r="E44" s="277">
        <f>'ĐM Lao dong'!V37</f>
        <v>145.79650000000001</v>
      </c>
      <c r="F44" s="277"/>
      <c r="G44" s="277"/>
      <c r="H44" s="277"/>
      <c r="I44" s="277"/>
      <c r="J44" s="277">
        <f t="shared" si="0"/>
        <v>145.79650000000001</v>
      </c>
      <c r="K44" s="277">
        <f t="shared" si="1"/>
        <v>21.869475000000001</v>
      </c>
      <c r="L44" s="278">
        <f t="shared" si="2"/>
        <v>167.665975</v>
      </c>
      <c r="Q44" s="455"/>
      <c r="R44" s="455"/>
    </row>
    <row r="45" spans="1:18" ht="67.2">
      <c r="A45" s="279"/>
      <c r="B45" s="280" t="s">
        <v>170</v>
      </c>
      <c r="C45" s="281" t="s">
        <v>322</v>
      </c>
      <c r="D45" s="287"/>
      <c r="E45" s="277">
        <f>'ĐM Lao dong'!V38</f>
        <v>21869.474999999999</v>
      </c>
      <c r="F45" s="277"/>
      <c r="G45" s="277"/>
      <c r="H45" s="277"/>
      <c r="I45" s="277"/>
      <c r="J45" s="277">
        <f t="shared" si="0"/>
        <v>21869.474999999999</v>
      </c>
      <c r="K45" s="277">
        <f t="shared" si="1"/>
        <v>3280.4212499999999</v>
      </c>
      <c r="L45" s="278">
        <f t="shared" si="2"/>
        <v>25149.896249999998</v>
      </c>
      <c r="Q45" s="228"/>
      <c r="R45" s="229"/>
    </row>
    <row r="46" spans="1:18" ht="67.2">
      <c r="A46" s="279"/>
      <c r="B46" s="280" t="s">
        <v>171</v>
      </c>
      <c r="C46" s="281" t="s">
        <v>322</v>
      </c>
      <c r="D46" s="287"/>
      <c r="E46" s="277">
        <f>'ĐM Lao dong'!V39</f>
        <v>53862.606</v>
      </c>
      <c r="F46" s="277"/>
      <c r="G46" s="277"/>
      <c r="H46" s="277"/>
      <c r="I46" s="277"/>
      <c r="J46" s="277">
        <f t="shared" si="0"/>
        <v>53862.606</v>
      </c>
      <c r="K46" s="277">
        <f t="shared" si="1"/>
        <v>8079.3908999999994</v>
      </c>
      <c r="L46" s="278">
        <f t="shared" si="2"/>
        <v>61941.996899999998</v>
      </c>
      <c r="Q46" s="228"/>
      <c r="R46" s="229"/>
    </row>
    <row r="47" spans="1:18" ht="33.6">
      <c r="A47" s="286">
        <v>2</v>
      </c>
      <c r="B47" s="280" t="s">
        <v>481</v>
      </c>
      <c r="C47" s="281" t="s">
        <v>337</v>
      </c>
      <c r="D47" s="287"/>
      <c r="E47" s="277">
        <f>'ĐM Lao dong'!V40</f>
        <v>32061.075000000001</v>
      </c>
      <c r="F47" s="277">
        <f>'ĐM Dung cu'!$I$210</f>
        <v>215.12820512820514</v>
      </c>
      <c r="G47" s="277">
        <f>'ĐM Vat lieu'!$G$175</f>
        <v>15</v>
      </c>
      <c r="H47" s="277">
        <f>'ĐM Thiet bi'!$J$101</f>
        <v>685.07999999999993</v>
      </c>
      <c r="I47" s="277">
        <f>'Năng Lượng'!$H$194</f>
        <v>2287.2756480000003</v>
      </c>
      <c r="J47" s="277">
        <f t="shared" si="0"/>
        <v>34578.47885312821</v>
      </c>
      <c r="K47" s="277">
        <f t="shared" si="1"/>
        <v>5186.7718279692317</v>
      </c>
      <c r="L47" s="278">
        <f t="shared" si="2"/>
        <v>39765.250681097445</v>
      </c>
      <c r="O47" s="230"/>
      <c r="Q47" s="455"/>
      <c r="R47" s="455"/>
    </row>
    <row r="48" spans="1:18" ht="16.8">
      <c r="A48" s="274" t="s">
        <v>35</v>
      </c>
      <c r="B48" s="282" t="s">
        <v>173</v>
      </c>
      <c r="C48" s="287"/>
      <c r="D48" s="287"/>
      <c r="E48" s="277"/>
      <c r="F48" s="277"/>
      <c r="G48" s="277"/>
      <c r="H48" s="277"/>
      <c r="I48" s="277"/>
      <c r="J48" s="277"/>
      <c r="K48" s="277"/>
      <c r="L48" s="278"/>
      <c r="Q48" s="228"/>
      <c r="R48" s="231"/>
    </row>
    <row r="49" spans="1:18" ht="33.6">
      <c r="A49" s="286">
        <v>1</v>
      </c>
      <c r="B49" s="280" t="s">
        <v>173</v>
      </c>
      <c r="C49" s="287"/>
      <c r="D49" s="287"/>
      <c r="E49" s="277">
        <f>'ĐM Lao dong'!$V$42</f>
        <v>333579.56100000005</v>
      </c>
      <c r="F49" s="277">
        <f>'ĐM Dung cu'!$I$217</f>
        <v>78.79807692307692</v>
      </c>
      <c r="G49" s="277">
        <f>'ĐM Vat lieu'!$G$179</f>
        <v>0.28899999999999998</v>
      </c>
      <c r="H49" s="277">
        <f>'ĐM Thiet bi'!$J$106</f>
        <v>0</v>
      </c>
      <c r="I49" s="277">
        <f>'Năng Lượng'!$H$203</f>
        <v>226.68912000000003</v>
      </c>
      <c r="J49" s="277">
        <f>E49+F49+G49+I49</f>
        <v>333885.33719692309</v>
      </c>
      <c r="K49" s="277">
        <f>J49*0.15</f>
        <v>50082.80057953846</v>
      </c>
      <c r="L49" s="278">
        <f>K49+J49</f>
        <v>383968.13777646155</v>
      </c>
      <c r="O49" s="232"/>
      <c r="Q49" s="228"/>
      <c r="R49" s="231"/>
    </row>
    <row r="50" spans="1:18" ht="33.6">
      <c r="A50" s="279">
        <v>1.1000000000000001</v>
      </c>
      <c r="B50" s="280" t="s">
        <v>174</v>
      </c>
      <c r="C50" s="281" t="s">
        <v>319</v>
      </c>
      <c r="D50" s="287"/>
      <c r="E50" s="277">
        <f>'ĐM Lao dong'!V43</f>
        <v>14875.4895</v>
      </c>
      <c r="F50" s="277"/>
      <c r="G50" s="277"/>
      <c r="H50" s="277"/>
      <c r="I50" s="277"/>
      <c r="J50" s="277">
        <f t="shared" si="0"/>
        <v>14875.4895</v>
      </c>
      <c r="K50" s="277">
        <f t="shared" si="1"/>
        <v>2231.323425</v>
      </c>
      <c r="L50" s="278">
        <f t="shared" si="2"/>
        <v>17106.812924999998</v>
      </c>
      <c r="Q50" s="455"/>
      <c r="R50" s="455"/>
    </row>
    <row r="51" spans="1:18" ht="33.6">
      <c r="A51" s="279">
        <v>1.2</v>
      </c>
      <c r="B51" s="280" t="s">
        <v>175</v>
      </c>
      <c r="C51" s="281" t="s">
        <v>319</v>
      </c>
      <c r="D51" s="287"/>
      <c r="E51" s="277">
        <f>'ĐM Lao dong'!V44</f>
        <v>291980.84700000001</v>
      </c>
      <c r="F51" s="277"/>
      <c r="G51" s="277"/>
      <c r="H51" s="277"/>
      <c r="I51" s="277"/>
      <c r="J51" s="277">
        <f t="shared" si="0"/>
        <v>291980.84700000001</v>
      </c>
      <c r="K51" s="277">
        <f t="shared" si="1"/>
        <v>43797.127050000003</v>
      </c>
      <c r="L51" s="278">
        <f t="shared" si="2"/>
        <v>335777.97405000002</v>
      </c>
      <c r="Q51" s="228"/>
      <c r="R51" s="229"/>
    </row>
    <row r="52" spans="1:18" ht="67.2">
      <c r="A52" s="279">
        <v>1.3</v>
      </c>
      <c r="B52" s="280" t="s">
        <v>176</v>
      </c>
      <c r="C52" s="281" t="s">
        <v>319</v>
      </c>
      <c r="D52" s="287"/>
      <c r="E52" s="277">
        <f>'ĐM Lao dong'!V45</f>
        <v>17349.783499999998</v>
      </c>
      <c r="F52" s="277"/>
      <c r="G52" s="277"/>
      <c r="H52" s="277"/>
      <c r="I52" s="277"/>
      <c r="J52" s="277">
        <f t="shared" si="0"/>
        <v>17349.783499999998</v>
      </c>
      <c r="K52" s="277">
        <f t="shared" si="1"/>
        <v>2602.4675249999996</v>
      </c>
      <c r="L52" s="278">
        <f t="shared" si="2"/>
        <v>19952.251024999998</v>
      </c>
    </row>
    <row r="53" spans="1:18" ht="33.6">
      <c r="A53" s="279">
        <v>1.4</v>
      </c>
      <c r="B53" s="280" t="s">
        <v>177</v>
      </c>
      <c r="C53" s="281" t="s">
        <v>319</v>
      </c>
      <c r="D53" s="287"/>
      <c r="E53" s="277">
        <f>'ĐM Lao dong'!V46</f>
        <v>10934.737499999999</v>
      </c>
      <c r="F53" s="277"/>
      <c r="G53" s="277"/>
      <c r="H53" s="277"/>
      <c r="I53" s="277"/>
      <c r="J53" s="277">
        <f t="shared" si="0"/>
        <v>10934.737499999999</v>
      </c>
      <c r="K53" s="277">
        <f t="shared" si="1"/>
        <v>1640.2106249999999</v>
      </c>
      <c r="L53" s="278">
        <f t="shared" si="2"/>
        <v>12574.948124999999</v>
      </c>
    </row>
    <row r="54" spans="1:18" ht="33.6">
      <c r="A54" s="279"/>
      <c r="B54" s="280" t="s">
        <v>178</v>
      </c>
      <c r="C54" s="281" t="s">
        <v>319</v>
      </c>
      <c r="D54" s="287"/>
      <c r="E54" s="277">
        <f>'ĐM Lao dong'!V47</f>
        <v>1312.1685</v>
      </c>
      <c r="F54" s="277"/>
      <c r="G54" s="277"/>
      <c r="H54" s="277"/>
      <c r="I54" s="277"/>
      <c r="J54" s="277">
        <f t="shared" si="0"/>
        <v>1312.1685</v>
      </c>
      <c r="K54" s="277">
        <f t="shared" si="1"/>
        <v>196.825275</v>
      </c>
      <c r="L54" s="278">
        <f t="shared" si="2"/>
        <v>1508.9937749999999</v>
      </c>
    </row>
    <row r="55" spans="1:18" ht="33.6">
      <c r="A55" s="286">
        <v>2</v>
      </c>
      <c r="B55" s="280" t="s">
        <v>482</v>
      </c>
      <c r="C55" s="281"/>
      <c r="D55" s="287"/>
      <c r="E55" s="277">
        <f>E47</f>
        <v>32061.075000000001</v>
      </c>
      <c r="F55" s="277">
        <f>F47</f>
        <v>215.12820512820514</v>
      </c>
      <c r="G55" s="277">
        <f>G47</f>
        <v>15</v>
      </c>
      <c r="H55" s="277">
        <f>H47</f>
        <v>685.07999999999993</v>
      </c>
      <c r="I55" s="277">
        <f>I47</f>
        <v>2287.2756480000003</v>
      </c>
      <c r="J55" s="277">
        <f t="shared" si="0"/>
        <v>34578.47885312821</v>
      </c>
      <c r="K55" s="277">
        <f t="shared" si="1"/>
        <v>5186.7718279692317</v>
      </c>
      <c r="L55" s="278">
        <f t="shared" si="2"/>
        <v>39765.250681097445</v>
      </c>
    </row>
    <row r="56" spans="1:18" ht="16.8">
      <c r="A56" s="274" t="s">
        <v>36</v>
      </c>
      <c r="B56" s="283" t="s">
        <v>457</v>
      </c>
      <c r="C56" s="287"/>
      <c r="D56" s="287"/>
      <c r="E56" s="277"/>
      <c r="F56" s="277"/>
      <c r="G56" s="277"/>
      <c r="H56" s="277"/>
      <c r="I56" s="277"/>
      <c r="J56" s="277"/>
      <c r="K56" s="277"/>
      <c r="L56" s="278"/>
    </row>
    <row r="57" spans="1:18" ht="50.4">
      <c r="A57" s="279">
        <v>1</v>
      </c>
      <c r="B57" s="280" t="s">
        <v>483</v>
      </c>
      <c r="C57" s="273" t="s">
        <v>321</v>
      </c>
      <c r="D57" s="287"/>
      <c r="E57" s="277">
        <f>'ĐM Lao dong'!V50</f>
        <v>4809.1612500000001</v>
      </c>
      <c r="F57" s="277">
        <f>'ĐM Dung cu'!$I$245</f>
        <v>30.737179487179489</v>
      </c>
      <c r="G57" s="277">
        <f>'ĐM Vat lieu'!$G$193</f>
        <v>0.126</v>
      </c>
      <c r="H57" s="277">
        <f>'ĐM Thiet bi'!$J$117</f>
        <v>0</v>
      </c>
      <c r="I57" s="277">
        <f>'Năng Lượng'!$H$223</f>
        <v>26.710656000000004</v>
      </c>
      <c r="J57" s="277">
        <f t="shared" si="0"/>
        <v>4866.7350854871802</v>
      </c>
      <c r="K57" s="277">
        <f t="shared" si="1"/>
        <v>730.01026282307703</v>
      </c>
      <c r="L57" s="278">
        <f t="shared" si="2"/>
        <v>5596.7453483102572</v>
      </c>
    </row>
    <row r="58" spans="1:18" ht="50.4">
      <c r="A58" s="279">
        <v>2</v>
      </c>
      <c r="B58" s="280" t="s">
        <v>484</v>
      </c>
      <c r="C58" s="273" t="s">
        <v>321</v>
      </c>
      <c r="D58" s="287"/>
      <c r="E58" s="277">
        <f>'ĐM Lao dong'!V51</f>
        <v>133764.75</v>
      </c>
      <c r="F58" s="277">
        <f>'ĐM Dung cu'!$I$252</f>
        <v>652.04326923076928</v>
      </c>
      <c r="G58" s="277">
        <f>'ĐM Vat lieu'!$G$195</f>
        <v>9.5339999999999989</v>
      </c>
      <c r="H58" s="277">
        <f>'ĐM Thiet bi'!$J$119</f>
        <v>1166.1479999999999</v>
      </c>
      <c r="I58" s="277">
        <f>'Năng Lượng'!$H$228</f>
        <v>5283.9300864000006</v>
      </c>
      <c r="J58" s="277">
        <f t="shared" si="0"/>
        <v>139710.25735563081</v>
      </c>
      <c r="K58" s="277">
        <f t="shared" si="1"/>
        <v>20956.538603344619</v>
      </c>
      <c r="L58" s="278">
        <f t="shared" si="2"/>
        <v>160666.79595897542</v>
      </c>
    </row>
    <row r="59" spans="1:18" ht="33.6">
      <c r="A59" s="279">
        <v>3</v>
      </c>
      <c r="B59" s="280" t="s">
        <v>485</v>
      </c>
      <c r="C59" s="273" t="s">
        <v>320</v>
      </c>
      <c r="D59" s="287"/>
      <c r="E59" s="277">
        <f>E35</f>
        <v>16561.350000000002</v>
      </c>
      <c r="F59" s="277">
        <f>F35</f>
        <v>42.158653846153847</v>
      </c>
      <c r="G59" s="277">
        <f>G35</f>
        <v>0</v>
      </c>
      <c r="H59" s="277">
        <f>H35</f>
        <v>117.57199999999999</v>
      </c>
      <c r="I59" s="277">
        <f>I35</f>
        <v>367.51753919999999</v>
      </c>
      <c r="J59" s="277">
        <f t="shared" si="0"/>
        <v>16971.026193046153</v>
      </c>
      <c r="K59" s="277">
        <f t="shared" si="1"/>
        <v>2545.6539289569228</v>
      </c>
      <c r="L59" s="278">
        <f t="shared" si="2"/>
        <v>19516.680122003076</v>
      </c>
    </row>
    <row r="60" spans="1:18" ht="33.6">
      <c r="A60" s="279">
        <v>4</v>
      </c>
      <c r="B60" s="280" t="s">
        <v>486</v>
      </c>
      <c r="C60" s="273" t="s">
        <v>320</v>
      </c>
      <c r="D60" s="287"/>
      <c r="E60" s="277">
        <f>E35</f>
        <v>16561.350000000002</v>
      </c>
      <c r="F60" s="277">
        <f>F35</f>
        <v>42.158653846153847</v>
      </c>
      <c r="G60" s="277">
        <f>G35</f>
        <v>0</v>
      </c>
      <c r="H60" s="277">
        <f>H35</f>
        <v>117.57199999999999</v>
      </c>
      <c r="I60" s="277">
        <f>I35</f>
        <v>367.51753919999999</v>
      </c>
      <c r="J60" s="277">
        <f t="shared" si="0"/>
        <v>16971.026193046153</v>
      </c>
      <c r="K60" s="277">
        <f t="shared" si="1"/>
        <v>2545.6539289569228</v>
      </c>
      <c r="L60" s="278">
        <f t="shared" si="2"/>
        <v>19516.680122003076</v>
      </c>
    </row>
    <row r="61" spans="1:18" ht="33.6" hidden="1">
      <c r="A61" s="279">
        <v>5</v>
      </c>
      <c r="B61" s="280" t="s">
        <v>495</v>
      </c>
      <c r="C61" s="281"/>
      <c r="D61" s="287"/>
      <c r="E61" s="277"/>
      <c r="F61" s="277"/>
      <c r="G61" s="277"/>
      <c r="H61" s="277"/>
      <c r="I61" s="277"/>
      <c r="J61" s="277">
        <f t="shared" si="0"/>
        <v>0</v>
      </c>
      <c r="K61" s="277">
        <f t="shared" si="1"/>
        <v>0</v>
      </c>
      <c r="L61" s="278">
        <f t="shared" si="2"/>
        <v>0</v>
      </c>
    </row>
    <row r="62" spans="1:18" ht="16.8">
      <c r="A62" s="274" t="s">
        <v>42</v>
      </c>
      <c r="B62" s="275" t="s">
        <v>186</v>
      </c>
      <c r="C62" s="287"/>
      <c r="D62" s="287"/>
      <c r="E62" s="277"/>
      <c r="F62" s="277"/>
      <c r="G62" s="277"/>
      <c r="H62" s="277"/>
      <c r="I62" s="277"/>
      <c r="J62" s="277"/>
      <c r="K62" s="277"/>
      <c r="L62" s="278"/>
    </row>
    <row r="63" spans="1:18" ht="100.8">
      <c r="A63" s="279">
        <v>1</v>
      </c>
      <c r="B63" s="288" t="s">
        <v>335</v>
      </c>
      <c r="C63" s="273" t="s">
        <v>323</v>
      </c>
      <c r="D63" s="287"/>
      <c r="E63" s="277">
        <f>'ĐM Lao dong'!V56</f>
        <v>1513.87725</v>
      </c>
      <c r="F63" s="277"/>
      <c r="G63" s="277"/>
      <c r="H63" s="277"/>
      <c r="I63" s="277"/>
      <c r="J63" s="277">
        <f t="shared" si="0"/>
        <v>1513.87725</v>
      </c>
      <c r="K63" s="277">
        <f t="shared" si="1"/>
        <v>227.08158749999998</v>
      </c>
      <c r="L63" s="278">
        <f t="shared" si="2"/>
        <v>1740.9588375000001</v>
      </c>
    </row>
    <row r="64" spans="1:18" ht="33.6" hidden="1">
      <c r="A64" s="279">
        <v>2</v>
      </c>
      <c r="B64" s="280" t="s">
        <v>458</v>
      </c>
      <c r="C64" s="273"/>
      <c r="D64" s="287"/>
      <c r="E64" s="277"/>
      <c r="F64" s="277"/>
      <c r="G64" s="277"/>
      <c r="H64" s="277"/>
      <c r="I64" s="277"/>
      <c r="J64" s="277"/>
      <c r="K64" s="277"/>
      <c r="L64" s="278"/>
    </row>
    <row r="65" spans="1:13" s="233" customFormat="1" ht="50.4">
      <c r="A65" s="289" t="s">
        <v>62</v>
      </c>
      <c r="B65" s="290" t="s">
        <v>327</v>
      </c>
      <c r="C65" s="296" t="s">
        <v>323</v>
      </c>
      <c r="D65" s="291"/>
      <c r="E65" s="292">
        <f>'ĐM Lao dong'!V57</f>
        <v>1579.6980000000001</v>
      </c>
      <c r="F65" s="292">
        <f>'ĐM Dung cu'!$I$317</f>
        <v>239.55769230769235</v>
      </c>
      <c r="G65" s="292">
        <f>'ĐM Vat lieu'!$G$240</f>
        <v>15.706</v>
      </c>
      <c r="H65" s="292">
        <f>'ĐM Thiet bi'!$J$143</f>
        <v>34.75</v>
      </c>
      <c r="I65" s="292">
        <f>'Năng Lượng'!$H$279</f>
        <v>894.45552000000009</v>
      </c>
      <c r="J65" s="292">
        <f t="shared" si="0"/>
        <v>2729.4172123076924</v>
      </c>
      <c r="K65" s="292">
        <f t="shared" si="1"/>
        <v>409.41258184615384</v>
      </c>
      <c r="L65" s="293">
        <f t="shared" si="2"/>
        <v>3138.8297941538463</v>
      </c>
    </row>
    <row r="66" spans="1:13" s="233" customFormat="1" ht="50.4">
      <c r="A66" s="289" t="s">
        <v>62</v>
      </c>
      <c r="B66" s="290" t="s">
        <v>328</v>
      </c>
      <c r="C66" s="296" t="s">
        <v>323</v>
      </c>
      <c r="D66" s="291"/>
      <c r="E66" s="292">
        <f>'ĐM Lao dong'!V58</f>
        <v>3159.3960000000002</v>
      </c>
      <c r="F66" s="292">
        <f>'ĐM Dung cu'!$I$330</f>
        <v>217.09935897435898</v>
      </c>
      <c r="G66" s="292">
        <f>'ĐM Vat lieu'!$G$248</f>
        <v>104.83699999999999</v>
      </c>
      <c r="H66" s="292">
        <f>'ĐM Thiet bi'!$J$145</f>
        <v>69.5</v>
      </c>
      <c r="I66" s="292">
        <f>'Năng Lượng'!$H$286</f>
        <v>1377.7075200000004</v>
      </c>
      <c r="J66" s="292">
        <f t="shared" si="0"/>
        <v>4859.0398789743595</v>
      </c>
      <c r="K66" s="292">
        <f t="shared" si="1"/>
        <v>728.8559818461539</v>
      </c>
      <c r="L66" s="293">
        <f t="shared" si="2"/>
        <v>5587.895860820513</v>
      </c>
    </row>
    <row r="67" spans="1:13" ht="33.6">
      <c r="A67" s="279">
        <v>2</v>
      </c>
      <c r="B67" s="280" t="s">
        <v>487</v>
      </c>
      <c r="C67" s="273" t="s">
        <v>323</v>
      </c>
      <c r="D67" s="287"/>
      <c r="E67" s="277">
        <f>'ĐM Lao dong'!V59</f>
        <v>281.54294999999996</v>
      </c>
      <c r="F67" s="277"/>
      <c r="G67" s="277"/>
      <c r="H67" s="277"/>
      <c r="I67" s="277"/>
      <c r="J67" s="277">
        <f t="shared" si="0"/>
        <v>281.54294999999996</v>
      </c>
      <c r="K67" s="277">
        <f t="shared" si="1"/>
        <v>42.231442499999993</v>
      </c>
      <c r="L67" s="278">
        <f t="shared" si="2"/>
        <v>323.77439249999998</v>
      </c>
    </row>
    <row r="68" spans="1:13" ht="50.4">
      <c r="A68" s="279">
        <v>3</v>
      </c>
      <c r="B68" s="280" t="s">
        <v>488</v>
      </c>
      <c r="C68" s="273" t="s">
        <v>323</v>
      </c>
      <c r="D68" s="287"/>
      <c r="E68" s="277">
        <f>'ĐM Lao dong'!V60</f>
        <v>289.61130000000003</v>
      </c>
      <c r="F68" s="277"/>
      <c r="G68" s="277"/>
      <c r="H68" s="277"/>
      <c r="I68" s="277"/>
      <c r="J68" s="277">
        <f t="shared" si="0"/>
        <v>289.61130000000003</v>
      </c>
      <c r="K68" s="277">
        <f t="shared" si="1"/>
        <v>43.441695000000003</v>
      </c>
      <c r="L68" s="278">
        <f t="shared" si="2"/>
        <v>333.05299500000001</v>
      </c>
    </row>
    <row r="69" spans="1:13" ht="33.6">
      <c r="A69" s="279">
        <v>4</v>
      </c>
      <c r="B69" s="280" t="s">
        <v>489</v>
      </c>
      <c r="C69" s="281" t="s">
        <v>333</v>
      </c>
      <c r="D69" s="287"/>
      <c r="E69" s="277">
        <f>E47</f>
        <v>32061.075000000001</v>
      </c>
      <c r="F69" s="277">
        <f>F47</f>
        <v>215.12820512820514</v>
      </c>
      <c r="G69" s="277">
        <f>G47</f>
        <v>15</v>
      </c>
      <c r="H69" s="277">
        <f>H47</f>
        <v>685.07999999999993</v>
      </c>
      <c r="I69" s="277">
        <f>I47</f>
        <v>2287.2756480000003</v>
      </c>
      <c r="J69" s="277">
        <f t="shared" si="0"/>
        <v>34578.47885312821</v>
      </c>
      <c r="K69" s="277">
        <f t="shared" si="1"/>
        <v>5186.7718279692317</v>
      </c>
      <c r="L69" s="278">
        <f t="shared" si="2"/>
        <v>39765.250681097445</v>
      </c>
    </row>
    <row r="70" spans="1:13" ht="16.8">
      <c r="A70" s="274" t="s">
        <v>58</v>
      </c>
      <c r="B70" s="282" t="s">
        <v>193</v>
      </c>
      <c r="C70" s="287"/>
      <c r="D70" s="287"/>
      <c r="E70" s="277"/>
      <c r="F70" s="277"/>
      <c r="G70" s="277"/>
      <c r="H70" s="277"/>
      <c r="I70" s="277"/>
      <c r="J70" s="277"/>
      <c r="K70" s="277"/>
      <c r="L70" s="278"/>
    </row>
    <row r="71" spans="1:13" ht="84">
      <c r="A71" s="279">
        <v>1</v>
      </c>
      <c r="B71" s="280" t="s">
        <v>490</v>
      </c>
      <c r="C71" s="281" t="s">
        <v>319</v>
      </c>
      <c r="D71" s="287"/>
      <c r="E71" s="277">
        <f>'ĐM Lao dong'!V64</f>
        <v>300405.90299999999</v>
      </c>
      <c r="F71" s="277">
        <f>'ĐM Dung cu'!$I$356</f>
        <v>1440.5432692307693</v>
      </c>
      <c r="G71" s="277">
        <f>'ĐM Vat lieu'!$G$267</f>
        <v>16.9772</v>
      </c>
      <c r="H71" s="277">
        <f>'ĐM Thiet bi'!$J$153</f>
        <v>10699.7654</v>
      </c>
      <c r="I71" s="277">
        <f>'Năng Lượng'!$H$307</f>
        <v>23352.564211200006</v>
      </c>
      <c r="J71" s="277">
        <f t="shared" si="0"/>
        <v>325215.98768043076</v>
      </c>
      <c r="K71" s="277">
        <f t="shared" si="1"/>
        <v>48782.398152064612</v>
      </c>
      <c r="L71" s="278">
        <f t="shared" si="2"/>
        <v>373998.38583249535</v>
      </c>
    </row>
    <row r="72" spans="1:13" ht="16.8" hidden="1">
      <c r="A72" s="279">
        <v>2</v>
      </c>
      <c r="B72" s="280" t="s">
        <v>491</v>
      </c>
      <c r="C72" s="281" t="s">
        <v>317</v>
      </c>
      <c r="D72" s="287"/>
      <c r="E72" s="277">
        <f>$E$95</f>
        <v>0</v>
      </c>
      <c r="F72" s="277"/>
      <c r="G72" s="277"/>
      <c r="H72" s="277">
        <f>$K$95</f>
        <v>0</v>
      </c>
      <c r="I72" s="277"/>
      <c r="J72" s="277">
        <f t="shared" si="0"/>
        <v>0</v>
      </c>
      <c r="K72" s="277">
        <f t="shared" si="1"/>
        <v>0</v>
      </c>
      <c r="L72" s="278">
        <f t="shared" si="2"/>
        <v>0</v>
      </c>
      <c r="M72" s="225"/>
    </row>
    <row r="73" spans="1:13" ht="33.6" hidden="1">
      <c r="A73" s="279">
        <v>2</v>
      </c>
      <c r="B73" s="280" t="s">
        <v>448</v>
      </c>
      <c r="C73" s="287"/>
      <c r="D73" s="287"/>
      <c r="E73" s="277"/>
      <c r="F73" s="277"/>
      <c r="G73" s="277"/>
      <c r="H73" s="277"/>
      <c r="I73" s="277"/>
      <c r="J73" s="277">
        <f>E73+F73+G73+I73</f>
        <v>0</v>
      </c>
      <c r="K73" s="277">
        <f>J73*0.15</f>
        <v>0</v>
      </c>
      <c r="L73" s="278">
        <f>K73+J73</f>
        <v>0</v>
      </c>
    </row>
    <row r="74" spans="1:13" ht="50.4">
      <c r="A74" s="279">
        <v>2</v>
      </c>
      <c r="B74" s="280" t="s">
        <v>461</v>
      </c>
      <c r="C74" s="273" t="s">
        <v>324</v>
      </c>
      <c r="D74" s="287"/>
      <c r="E74" s="277">
        <f>E6+E8</f>
        <v>56.690774999999995</v>
      </c>
      <c r="F74" s="277">
        <f>F6+F8</f>
        <v>0.10523504273504275</v>
      </c>
      <c r="G74" s="277">
        <f>G6+G8</f>
        <v>7.960000000000001E-5</v>
      </c>
      <c r="H74" s="277">
        <f>H6+H8</f>
        <v>0.16585</v>
      </c>
      <c r="I74" s="277">
        <f>I6+I8</f>
        <v>2.0981923199999999</v>
      </c>
      <c r="J74" s="277">
        <f t="shared" ref="J74:J89" si="5">E74+F74+G74+I74</f>
        <v>58.894281962735043</v>
      </c>
      <c r="K74" s="277">
        <f t="shared" ref="K74:K89" si="6">J74*0.15</f>
        <v>8.8341422944102561</v>
      </c>
      <c r="L74" s="278">
        <f t="shared" ref="L74:L89" si="7">K74+J74</f>
        <v>67.728424257145292</v>
      </c>
    </row>
    <row r="75" spans="1:13" ht="50.4" hidden="1">
      <c r="A75" s="279">
        <v>5</v>
      </c>
      <c r="B75" s="280" t="s">
        <v>492</v>
      </c>
      <c r="C75" s="281"/>
      <c r="D75" s="287"/>
      <c r="E75" s="277">
        <f>E96</f>
        <v>0</v>
      </c>
      <c r="F75" s="277">
        <f>F96</f>
        <v>0</v>
      </c>
      <c r="G75" s="277">
        <f>G96</f>
        <v>0</v>
      </c>
      <c r="H75" s="277">
        <f>H96</f>
        <v>0</v>
      </c>
      <c r="I75" s="277">
        <f>I96</f>
        <v>0</v>
      </c>
      <c r="J75" s="277">
        <f>E75+F75+G75+I75</f>
        <v>0</v>
      </c>
      <c r="K75" s="277">
        <f>J75*0.15</f>
        <v>0</v>
      </c>
      <c r="L75" s="278">
        <f>K75+J75</f>
        <v>0</v>
      </c>
      <c r="M75" s="225"/>
    </row>
    <row r="76" spans="1:13" ht="67.2">
      <c r="A76" s="279">
        <v>3</v>
      </c>
      <c r="B76" s="280" t="s">
        <v>493</v>
      </c>
      <c r="C76" s="281" t="s">
        <v>319</v>
      </c>
      <c r="D76" s="287"/>
      <c r="E76" s="277">
        <f>'ĐM Lao dong'!$V$68</f>
        <v>94781.87999999999</v>
      </c>
      <c r="F76" s="277">
        <f>'ĐM Dung cu'!$I$366</f>
        <v>1440.5432692307693</v>
      </c>
      <c r="G76" s="277">
        <f>'ĐM Vat lieu'!$G$271</f>
        <v>1.5131999999999999</v>
      </c>
      <c r="H76" s="277">
        <f>'ĐM Thiet bi'!$J$157</f>
        <v>521.52800000000002</v>
      </c>
      <c r="I76" s="277">
        <f>'Năng Lượng'!$H$321</f>
        <v>8489.4899712000006</v>
      </c>
      <c r="J76" s="277">
        <f t="shared" si="5"/>
        <v>104713.42644043076</v>
      </c>
      <c r="K76" s="277">
        <f t="shared" si="6"/>
        <v>15707.013966064613</v>
      </c>
      <c r="L76" s="278">
        <f t="shared" si="7"/>
        <v>120420.44040649537</v>
      </c>
    </row>
    <row r="77" spans="1:13" ht="16.8">
      <c r="A77" s="274" t="s">
        <v>59</v>
      </c>
      <c r="B77" s="297" t="s">
        <v>214</v>
      </c>
      <c r="C77" s="287"/>
      <c r="D77" s="287"/>
      <c r="E77" s="277"/>
      <c r="F77" s="277"/>
      <c r="G77" s="277"/>
      <c r="H77" s="277"/>
      <c r="I77" s="277"/>
      <c r="J77" s="277"/>
      <c r="K77" s="277"/>
      <c r="L77" s="278"/>
    </row>
    <row r="78" spans="1:13" ht="33.6">
      <c r="A78" s="279">
        <v>1</v>
      </c>
      <c r="B78" s="280" t="s">
        <v>460</v>
      </c>
      <c r="C78" s="281" t="s">
        <v>319</v>
      </c>
      <c r="D78" s="287"/>
      <c r="E78" s="277">
        <f>'ĐM Lao dong'!V74</f>
        <v>118902</v>
      </c>
      <c r="F78" s="277"/>
      <c r="G78" s="277"/>
      <c r="H78" s="277"/>
      <c r="I78" s="277"/>
      <c r="J78" s="277">
        <f t="shared" si="5"/>
        <v>118902</v>
      </c>
      <c r="K78" s="277">
        <f t="shared" si="6"/>
        <v>17835.3</v>
      </c>
      <c r="L78" s="278">
        <f t="shared" si="7"/>
        <v>136737.29999999999</v>
      </c>
    </row>
    <row r="79" spans="1:13" ht="67.2" hidden="1">
      <c r="A79" s="279">
        <v>2</v>
      </c>
      <c r="B79" s="286" t="s">
        <v>459</v>
      </c>
      <c r="C79" s="281" t="s">
        <v>319</v>
      </c>
      <c r="D79" s="287"/>
      <c r="E79" s="277">
        <f>'ĐM Lao dong'!V75</f>
        <v>0</v>
      </c>
      <c r="F79" s="277"/>
      <c r="G79" s="277"/>
      <c r="H79" s="277"/>
      <c r="I79" s="277"/>
      <c r="J79" s="277">
        <f t="shared" si="5"/>
        <v>0</v>
      </c>
      <c r="K79" s="277">
        <f t="shared" si="6"/>
        <v>0</v>
      </c>
      <c r="L79" s="278">
        <f t="shared" si="7"/>
        <v>0</v>
      </c>
    </row>
    <row r="80" spans="1:13" ht="33.6">
      <c r="A80" s="279">
        <v>3</v>
      </c>
      <c r="B80" s="280" t="s">
        <v>494</v>
      </c>
      <c r="C80" s="281" t="s">
        <v>319</v>
      </c>
      <c r="D80" s="287"/>
      <c r="E80" s="294">
        <f>'ĐM Lao dong'!$V$76</f>
        <v>14862.75</v>
      </c>
      <c r="F80" s="277">
        <f>'ĐM Dung cu'!$I$377</f>
        <v>1694.4471153846157</v>
      </c>
      <c r="G80" s="277">
        <f>'ĐM Vat lieu'!$G$277</f>
        <v>0</v>
      </c>
      <c r="H80" s="277">
        <f>'ĐM Thiet bi'!$J$160</f>
        <v>0</v>
      </c>
      <c r="I80" s="277">
        <f>'Năng Lượng'!$H$328</f>
        <v>4611.1027200000008</v>
      </c>
      <c r="J80" s="277">
        <f>E80+F80+G80+I80</f>
        <v>21168.29983538462</v>
      </c>
      <c r="K80" s="277">
        <f>J80*0.15</f>
        <v>3175.244975307693</v>
      </c>
      <c r="L80" s="278">
        <f>K80+J80</f>
        <v>24343.544810692314</v>
      </c>
    </row>
    <row r="81" spans="1:14" ht="50.4">
      <c r="A81" s="279">
        <v>4</v>
      </c>
      <c r="B81" s="280" t="s">
        <v>206</v>
      </c>
      <c r="C81" s="281" t="s">
        <v>318</v>
      </c>
      <c r="D81" s="287"/>
      <c r="E81" s="277">
        <f>E47</f>
        <v>32061.075000000001</v>
      </c>
      <c r="F81" s="277">
        <f>F47</f>
        <v>215.12820512820514</v>
      </c>
      <c r="G81" s="277">
        <f>G47</f>
        <v>15</v>
      </c>
      <c r="H81" s="277">
        <f>H47</f>
        <v>685.07999999999993</v>
      </c>
      <c r="I81" s="277">
        <f>I47</f>
        <v>2287.2756480000003</v>
      </c>
      <c r="J81" s="277">
        <f t="shared" si="5"/>
        <v>34578.47885312821</v>
      </c>
      <c r="K81" s="277">
        <f t="shared" si="6"/>
        <v>5186.7718279692317</v>
      </c>
      <c r="L81" s="278">
        <f t="shared" si="7"/>
        <v>39765.250681097445</v>
      </c>
    </row>
    <row r="82" spans="1:14" ht="16.8">
      <c r="A82" s="274" t="s">
        <v>208</v>
      </c>
      <c r="B82" s="282" t="s">
        <v>209</v>
      </c>
      <c r="C82" s="287"/>
      <c r="D82" s="287"/>
      <c r="E82" s="277"/>
      <c r="F82" s="277"/>
      <c r="G82" s="277"/>
      <c r="H82" s="277"/>
      <c r="I82" s="277"/>
      <c r="J82" s="277"/>
      <c r="K82" s="277"/>
      <c r="L82" s="278"/>
    </row>
    <row r="83" spans="1:14" ht="50.4">
      <c r="A83" s="279">
        <v>1</v>
      </c>
      <c r="B83" s="280" t="s">
        <v>210</v>
      </c>
      <c r="C83" s="281" t="s">
        <v>325</v>
      </c>
      <c r="D83" s="287"/>
      <c r="E83" s="277">
        <f>'ĐM Lao dong'!V81</f>
        <v>1619.3320000000001</v>
      </c>
      <c r="F83" s="277"/>
      <c r="G83" s="277"/>
      <c r="H83" s="277"/>
      <c r="I83" s="277"/>
      <c r="J83" s="277">
        <f t="shared" si="5"/>
        <v>1619.3320000000001</v>
      </c>
      <c r="K83" s="277">
        <f t="shared" si="6"/>
        <v>242.8998</v>
      </c>
      <c r="L83" s="278">
        <f t="shared" si="7"/>
        <v>1862.2318</v>
      </c>
    </row>
    <row r="84" spans="1:14" ht="33.6" hidden="1">
      <c r="A84" s="279">
        <v>2</v>
      </c>
      <c r="B84" s="280" t="s">
        <v>211</v>
      </c>
      <c r="C84" s="281"/>
      <c r="D84" s="287"/>
      <c r="E84" s="277"/>
      <c r="F84" s="277"/>
      <c r="G84" s="277"/>
      <c r="H84" s="277"/>
      <c r="I84" s="277"/>
      <c r="J84" s="277"/>
      <c r="K84" s="277"/>
      <c r="L84" s="278"/>
    </row>
    <row r="85" spans="1:14" ht="33.6">
      <c r="A85" s="279" t="s">
        <v>62</v>
      </c>
      <c r="B85" s="290" t="s">
        <v>449</v>
      </c>
      <c r="C85" s="295" t="s">
        <v>50</v>
      </c>
      <c r="D85" s="291"/>
      <c r="E85" s="292">
        <f>'ĐM Lao dong'!V83</f>
        <v>9311.1589999999997</v>
      </c>
      <c r="F85" s="292">
        <f>'ĐM Dung cu'!$I$395</f>
        <v>82.115384615384613</v>
      </c>
      <c r="G85" s="292">
        <f>'ĐM Vat lieu'!$G$294</f>
        <v>0</v>
      </c>
      <c r="H85" s="292">
        <f>'ĐM Thiet bi'!$J$172</f>
        <v>45.021999999999998</v>
      </c>
      <c r="I85" s="292">
        <f>'Năng Lượng'!$H$351</f>
        <v>518.39760000000001</v>
      </c>
      <c r="J85" s="292">
        <f t="shared" si="5"/>
        <v>9911.6719846153846</v>
      </c>
      <c r="K85" s="292">
        <f t="shared" si="6"/>
        <v>1486.7507976923077</v>
      </c>
      <c r="L85" s="293">
        <f t="shared" si="7"/>
        <v>11398.422782307693</v>
      </c>
    </row>
    <row r="86" spans="1:14" ht="33.6">
      <c r="A86" s="279" t="s">
        <v>62</v>
      </c>
      <c r="B86" s="290" t="s">
        <v>212</v>
      </c>
      <c r="C86" s="295" t="s">
        <v>317</v>
      </c>
      <c r="D86" s="291"/>
      <c r="E86" s="292">
        <f>'ĐM Lao dong'!V84</f>
        <v>3603.0137</v>
      </c>
      <c r="F86" s="292">
        <f>'ĐM Dung cu'!$I$402</f>
        <v>74.431089743589752</v>
      </c>
      <c r="G86" s="292">
        <f>'ĐM Vat lieu'!$G$306</f>
        <v>0</v>
      </c>
      <c r="H86" s="292">
        <f>'ĐM Thiet bi'!$J$175</f>
        <v>42.242000000000004</v>
      </c>
      <c r="I86" s="292">
        <f>'Năng Lượng'!$H$358</f>
        <v>473.05977600000006</v>
      </c>
      <c r="J86" s="292">
        <f t="shared" si="5"/>
        <v>4150.5045657435894</v>
      </c>
      <c r="K86" s="292">
        <f t="shared" si="6"/>
        <v>622.57568486153843</v>
      </c>
      <c r="L86" s="293">
        <f t="shared" si="7"/>
        <v>4773.0802506051277</v>
      </c>
    </row>
    <row r="87" spans="1:14" ht="50.4">
      <c r="A87" s="279" t="s">
        <v>62</v>
      </c>
      <c r="B87" s="290" t="s">
        <v>307</v>
      </c>
      <c r="C87" s="295" t="s">
        <v>324</v>
      </c>
      <c r="D87" s="291"/>
      <c r="E87" s="292">
        <f>'ĐM Lao dong'!V85</f>
        <v>26.314144999999996</v>
      </c>
      <c r="F87" s="292">
        <f>'ĐM Dung cu'!$I$409</f>
        <v>0.18453525641025642</v>
      </c>
      <c r="G87" s="292">
        <f>'ĐM Vat lieu'!$G$316</f>
        <v>0</v>
      </c>
      <c r="H87" s="292">
        <f>'ĐM Thiet bi'!$J$178</f>
        <v>0.14266000000000001</v>
      </c>
      <c r="I87" s="292">
        <f>'Năng Lượng'!$H$365</f>
        <v>1.5168840959999998</v>
      </c>
      <c r="J87" s="292">
        <f t="shared" si="5"/>
        <v>28.015564352410252</v>
      </c>
      <c r="K87" s="292">
        <f t="shared" si="6"/>
        <v>4.2023346528615377</v>
      </c>
      <c r="L87" s="293">
        <f t="shared" si="7"/>
        <v>32.217899005271789</v>
      </c>
    </row>
    <row r="88" spans="1:14" ht="33.6">
      <c r="A88" s="279">
        <v>2</v>
      </c>
      <c r="B88" s="280" t="s">
        <v>213</v>
      </c>
      <c r="C88" s="281" t="s">
        <v>325</v>
      </c>
      <c r="D88" s="287"/>
      <c r="E88" s="277">
        <f>'ĐM Lao dong'!V86</f>
        <v>1497.8821</v>
      </c>
      <c r="F88" s="277"/>
      <c r="G88" s="277"/>
      <c r="H88" s="277"/>
      <c r="I88" s="277"/>
      <c r="J88" s="277">
        <f t="shared" si="5"/>
        <v>1497.8821</v>
      </c>
      <c r="K88" s="277">
        <f t="shared" si="6"/>
        <v>224.68231499999999</v>
      </c>
      <c r="L88" s="278">
        <f t="shared" si="7"/>
        <v>1722.5644150000001</v>
      </c>
    </row>
    <row r="89" spans="1:14" ht="50.4" hidden="1">
      <c r="A89" s="279">
        <v>4</v>
      </c>
      <c r="B89" s="280" t="s">
        <v>308</v>
      </c>
      <c r="C89" s="281" t="s">
        <v>318</v>
      </c>
      <c r="D89" s="287"/>
      <c r="E89" s="277"/>
      <c r="F89" s="277"/>
      <c r="G89" s="277"/>
      <c r="H89" s="277"/>
      <c r="I89" s="277"/>
      <c r="J89" s="277">
        <f t="shared" si="5"/>
        <v>0</v>
      </c>
      <c r="K89" s="277">
        <f t="shared" si="6"/>
        <v>0</v>
      </c>
      <c r="L89" s="278">
        <f t="shared" si="7"/>
        <v>0</v>
      </c>
    </row>
    <row r="91" spans="1:14">
      <c r="A91" s="227"/>
      <c r="D91" s="227"/>
    </row>
    <row r="92" spans="1:14">
      <c r="A92" s="227"/>
      <c r="D92" s="227"/>
    </row>
    <row r="93" spans="1:14">
      <c r="A93" s="227"/>
      <c r="D93" s="227"/>
    </row>
    <row r="94" spans="1:14">
      <c r="A94" s="227"/>
      <c r="D94" s="227"/>
    </row>
    <row r="95" spans="1:14" s="237" customFormat="1" ht="15.6" hidden="1">
      <c r="A95" s="223"/>
      <c r="B95" s="235"/>
      <c r="C95" s="223"/>
      <c r="D95" s="223"/>
      <c r="E95" s="236"/>
      <c r="F95" s="236"/>
      <c r="G95" s="236"/>
      <c r="H95" s="236"/>
      <c r="I95" s="236"/>
      <c r="J95" s="236"/>
      <c r="K95" s="236"/>
      <c r="L95" s="270"/>
      <c r="M95" s="236"/>
      <c r="N95" s="236"/>
    </row>
    <row r="96" spans="1:14" s="237" customFormat="1" ht="15.6" hidden="1">
      <c r="A96" s="223"/>
      <c r="B96" s="235"/>
      <c r="C96" s="223"/>
      <c r="D96" s="223"/>
      <c r="E96" s="236"/>
      <c r="F96" s="236"/>
      <c r="G96" s="236"/>
      <c r="H96" s="236"/>
      <c r="I96" s="236"/>
      <c r="J96" s="236"/>
      <c r="K96" s="236"/>
      <c r="L96" s="270"/>
      <c r="M96" s="236"/>
      <c r="N96" s="236"/>
    </row>
    <row r="97" spans="1:14" ht="15.6" hidden="1">
      <c r="A97" s="223"/>
      <c r="B97" s="458"/>
      <c r="C97" s="459"/>
      <c r="D97" s="459"/>
      <c r="E97" s="459"/>
      <c r="F97" s="459"/>
      <c r="G97" s="459"/>
      <c r="H97" s="459"/>
      <c r="I97" s="459"/>
      <c r="J97" s="459"/>
      <c r="K97" s="459"/>
      <c r="L97" s="459"/>
      <c r="M97" s="459"/>
      <c r="N97" s="459"/>
    </row>
    <row r="98" spans="1:14" ht="15.6" hidden="1">
      <c r="A98" s="223"/>
      <c r="B98" s="235"/>
      <c r="C98" s="223"/>
      <c r="D98" s="223"/>
      <c r="E98" s="236"/>
      <c r="F98" s="236"/>
      <c r="G98" s="236"/>
      <c r="H98" s="236"/>
      <c r="I98" s="236"/>
      <c r="J98" s="236"/>
      <c r="K98" s="236"/>
      <c r="L98" s="270"/>
      <c r="M98" s="236"/>
      <c r="N98" s="236"/>
    </row>
    <row r="99" spans="1:14" ht="15.6" hidden="1">
      <c r="A99" s="223"/>
      <c r="B99" s="235"/>
      <c r="C99" s="223"/>
      <c r="D99" s="223"/>
      <c r="E99" s="236"/>
      <c r="F99" s="236"/>
      <c r="G99" s="236"/>
      <c r="H99" s="236"/>
      <c r="I99" s="236"/>
      <c r="J99" s="236"/>
      <c r="K99" s="236"/>
      <c r="L99" s="270"/>
      <c r="M99" s="236"/>
      <c r="N99" s="236"/>
    </row>
    <row r="100" spans="1:14" ht="15.6" hidden="1">
      <c r="A100" s="223"/>
      <c r="B100" s="235"/>
      <c r="C100" s="223"/>
      <c r="D100" s="223"/>
      <c r="E100" s="236"/>
      <c r="F100" s="236"/>
      <c r="G100" s="236"/>
      <c r="H100" s="236"/>
      <c r="I100" s="236"/>
      <c r="J100" s="236"/>
      <c r="K100" s="236"/>
      <c r="L100" s="270"/>
      <c r="M100" s="236"/>
      <c r="N100" s="236"/>
    </row>
    <row r="101" spans="1:14" ht="15.6" hidden="1">
      <c r="A101" s="223"/>
      <c r="B101" s="262"/>
      <c r="C101" s="262"/>
      <c r="D101" s="262"/>
      <c r="E101" s="262"/>
      <c r="F101" s="262"/>
      <c r="G101" s="262"/>
      <c r="H101" s="262"/>
      <c r="I101" s="262"/>
      <c r="J101" s="262"/>
      <c r="K101" s="262"/>
      <c r="L101" s="271"/>
      <c r="M101" s="262"/>
      <c r="N101" s="262"/>
    </row>
    <row r="102" spans="1:14" ht="15.6" hidden="1">
      <c r="A102" s="223"/>
      <c r="B102" s="235"/>
      <c r="C102" s="223"/>
      <c r="D102" s="223"/>
      <c r="E102" s="236"/>
      <c r="F102" s="236"/>
      <c r="G102" s="236"/>
      <c r="H102" s="236"/>
      <c r="I102" s="236"/>
      <c r="J102" s="236"/>
      <c r="K102" s="236"/>
      <c r="L102" s="270"/>
      <c r="M102" s="236"/>
      <c r="N102" s="236"/>
    </row>
    <row r="103" spans="1:14" ht="15.6" hidden="1">
      <c r="A103" s="223"/>
      <c r="B103" s="235"/>
      <c r="C103" s="223"/>
      <c r="D103" s="223"/>
      <c r="E103" s="236"/>
      <c r="F103" s="236"/>
      <c r="G103" s="236"/>
      <c r="H103" s="236"/>
      <c r="I103" s="236"/>
      <c r="J103" s="236"/>
      <c r="K103" s="236"/>
      <c r="L103" s="270"/>
      <c r="M103" s="236"/>
      <c r="N103" s="236"/>
    </row>
    <row r="104" spans="1:14" ht="15.6" hidden="1">
      <c r="A104" s="223"/>
      <c r="B104" s="235"/>
      <c r="C104" s="223"/>
      <c r="D104" s="223"/>
      <c r="E104" s="236"/>
      <c r="F104" s="236"/>
      <c r="G104" s="236"/>
      <c r="H104" s="236"/>
      <c r="I104" s="236"/>
      <c r="J104" s="236"/>
      <c r="K104" s="236"/>
      <c r="L104" s="270"/>
      <c r="M104" s="236"/>
      <c r="N104" s="236"/>
    </row>
  </sheetData>
  <mergeCells count="19">
    <mergeCell ref="A1:L1"/>
    <mergeCell ref="B97:N97"/>
    <mergeCell ref="A3:A4"/>
    <mergeCell ref="B3:B4"/>
    <mergeCell ref="C3:C4"/>
    <mergeCell ref="D3:D4"/>
    <mergeCell ref="E3:E4"/>
    <mergeCell ref="L3:L4"/>
    <mergeCell ref="A7:A9"/>
    <mergeCell ref="A10:A12"/>
    <mergeCell ref="A36:A38"/>
    <mergeCell ref="Q44:R44"/>
    <mergeCell ref="Q47:R47"/>
    <mergeCell ref="Q50:R50"/>
    <mergeCell ref="F3:F4"/>
    <mergeCell ref="G3:G4"/>
    <mergeCell ref="H3:I3"/>
    <mergeCell ref="J3:J4"/>
    <mergeCell ref="K3:K4"/>
  </mergeCells>
  <printOptions horizontalCentered="1"/>
  <pageMargins left="0.25" right="0.25" top="0.5" bottom="0.5" header="0.5" footer="0.36"/>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L87"/>
  <sheetViews>
    <sheetView zoomScale="90" zoomScaleNormal="90" workbookViewId="0">
      <pane ySplit="3" topLeftCell="A4" activePane="bottomLeft" state="frozen"/>
      <selection pane="bottomLeft" activeCell="A5" sqref="A5"/>
    </sheetView>
  </sheetViews>
  <sheetFormatPr defaultColWidth="9.109375" defaultRowHeight="13.2"/>
  <cols>
    <col min="1" max="1" width="9.109375" style="20"/>
    <col min="2" max="2" width="37.6640625" style="20" customWidth="1"/>
    <col min="3" max="3" width="13.33203125" style="20" customWidth="1"/>
    <col min="4" max="11" width="9.109375" style="20" customWidth="1"/>
    <col min="12" max="12" width="10" style="20" bestFit="1" customWidth="1"/>
    <col min="13" max="19" width="9.109375" style="20" customWidth="1"/>
    <col min="20" max="20" width="12.44140625" style="20" customWidth="1"/>
    <col min="21" max="21" width="11.6640625" style="20" customWidth="1"/>
    <col min="22" max="22" width="13.88671875" style="20" customWidth="1"/>
    <col min="23" max="23" width="48.5546875" style="20" hidden="1" customWidth="1"/>
    <col min="24" max="24" width="16.6640625" style="20" hidden="1" customWidth="1"/>
    <col min="25" max="25" width="10.5546875" style="20" hidden="1" customWidth="1"/>
    <col min="26" max="26" width="9.109375" style="20" hidden="1" customWidth="1"/>
    <col min="27" max="27" width="0" style="20" hidden="1" customWidth="1"/>
    <col min="28" max="28" width="22.33203125" style="20" hidden="1" customWidth="1"/>
    <col min="29" max="29" width="11.33203125" style="20" hidden="1" customWidth="1"/>
    <col min="30" max="30" width="13.33203125" style="20" hidden="1" customWidth="1"/>
    <col min="31" max="31" width="12.109375" style="20" hidden="1" customWidth="1"/>
    <col min="32" max="32" width="16.44140625" style="20" hidden="1" customWidth="1"/>
    <col min="33" max="33" width="0" style="20" hidden="1" customWidth="1"/>
    <col min="34" max="34" width="39" style="20" hidden="1" customWidth="1"/>
    <col min="35" max="35" width="16" style="20" hidden="1" customWidth="1"/>
    <col min="36" max="36" width="16.33203125" style="20" hidden="1" customWidth="1"/>
    <col min="37" max="37" width="75.5546875" style="20" hidden="1" customWidth="1"/>
    <col min="38" max="38" width="0" style="20" hidden="1" customWidth="1"/>
    <col min="39" max="16384" width="9.109375" style="20"/>
  </cols>
  <sheetData>
    <row r="2" spans="1:38" ht="15.6">
      <c r="A2" s="2" t="s">
        <v>0</v>
      </c>
      <c r="B2" s="2" t="s">
        <v>8</v>
      </c>
      <c r="C2" s="474" t="s">
        <v>53</v>
      </c>
      <c r="D2" s="474"/>
      <c r="E2" s="474"/>
      <c r="F2" s="474"/>
      <c r="G2" s="474"/>
      <c r="H2" s="474"/>
      <c r="I2" s="474"/>
      <c r="J2" s="474"/>
      <c r="K2" s="474"/>
      <c r="L2" s="474" t="s">
        <v>13</v>
      </c>
      <c r="M2" s="474"/>
      <c r="N2" s="474"/>
      <c r="O2" s="474"/>
      <c r="P2" s="474"/>
      <c r="Q2" s="474"/>
      <c r="R2" s="474"/>
      <c r="S2" s="474"/>
      <c r="T2" s="484" t="s">
        <v>285</v>
      </c>
      <c r="U2" s="484" t="s">
        <v>37</v>
      </c>
      <c r="V2" s="484" t="s">
        <v>44</v>
      </c>
      <c r="W2" s="481" t="s">
        <v>52</v>
      </c>
      <c r="X2" s="481" t="s">
        <v>39</v>
      </c>
      <c r="Y2" s="474" t="s">
        <v>343</v>
      </c>
      <c r="Z2" s="474"/>
      <c r="AA2" s="474" t="s">
        <v>345</v>
      </c>
      <c r="AB2" s="474"/>
      <c r="AC2" s="474" t="s">
        <v>351</v>
      </c>
      <c r="AD2" s="474"/>
      <c r="AE2" s="474" t="s">
        <v>349</v>
      </c>
      <c r="AF2" s="474"/>
      <c r="AG2" s="474" t="s">
        <v>350</v>
      </c>
      <c r="AH2" s="474"/>
      <c r="AI2" s="474" t="s">
        <v>362</v>
      </c>
      <c r="AJ2" s="474"/>
    </row>
    <row r="3" spans="1:38" ht="15.6">
      <c r="A3" s="2"/>
      <c r="B3" s="2"/>
      <c r="C3" s="2" t="s">
        <v>313</v>
      </c>
      <c r="D3" s="2" t="s">
        <v>253</v>
      </c>
      <c r="E3" s="2" t="s">
        <v>256</v>
      </c>
      <c r="F3" s="2" t="s">
        <v>254</v>
      </c>
      <c r="G3" s="2" t="s">
        <v>54</v>
      </c>
      <c r="H3" s="2" t="s">
        <v>55</v>
      </c>
      <c r="I3" s="2" t="s">
        <v>56</v>
      </c>
      <c r="J3" s="2" t="s">
        <v>57</v>
      </c>
      <c r="K3" s="2" t="s">
        <v>255</v>
      </c>
      <c r="L3" s="2" t="s">
        <v>253</v>
      </c>
      <c r="M3" s="2" t="s">
        <v>256</v>
      </c>
      <c r="N3" s="2" t="s">
        <v>254</v>
      </c>
      <c r="O3" s="2" t="s">
        <v>54</v>
      </c>
      <c r="P3" s="2" t="s">
        <v>55</v>
      </c>
      <c r="Q3" s="2" t="s">
        <v>56</v>
      </c>
      <c r="R3" s="2" t="s">
        <v>57</v>
      </c>
      <c r="S3" s="2" t="s">
        <v>255</v>
      </c>
      <c r="T3" s="484"/>
      <c r="U3" s="484"/>
      <c r="V3" s="484"/>
      <c r="W3" s="482"/>
      <c r="X3" s="482"/>
      <c r="Y3" s="52" t="s">
        <v>53</v>
      </c>
      <c r="Z3" s="52" t="s">
        <v>139</v>
      </c>
      <c r="AA3" s="52" t="s">
        <v>53</v>
      </c>
      <c r="AB3" s="52" t="s">
        <v>139</v>
      </c>
      <c r="AC3" s="52" t="s">
        <v>53</v>
      </c>
      <c r="AD3" s="52" t="s">
        <v>139</v>
      </c>
      <c r="AE3" s="52" t="s">
        <v>53</v>
      </c>
      <c r="AF3" s="52" t="s">
        <v>139</v>
      </c>
      <c r="AG3" s="52"/>
      <c r="AH3" s="52"/>
      <c r="AI3" s="52"/>
      <c r="AJ3" s="52"/>
    </row>
    <row r="4" spans="1:38" ht="34.799999999999997">
      <c r="A4" s="35" t="s">
        <v>26</v>
      </c>
      <c r="B4" s="60" t="s">
        <v>67</v>
      </c>
      <c r="C4" s="60"/>
      <c r="D4" s="258"/>
      <c r="E4" s="258"/>
      <c r="F4" s="258"/>
      <c r="G4" s="1"/>
      <c r="H4" s="258"/>
      <c r="I4" s="258"/>
      <c r="J4" s="258"/>
      <c r="K4" s="258"/>
      <c r="L4" s="258"/>
      <c r="M4" s="258"/>
      <c r="N4" s="258"/>
      <c r="O4" s="258"/>
      <c r="P4" s="258"/>
      <c r="Q4" s="258"/>
      <c r="R4" s="258"/>
      <c r="S4" s="258"/>
      <c r="T4" s="258"/>
      <c r="U4" s="258"/>
      <c r="V4" s="258"/>
      <c r="W4" s="154"/>
      <c r="X4" s="154"/>
      <c r="AK4" s="60" t="s">
        <v>67</v>
      </c>
    </row>
    <row r="5" spans="1:38" ht="93.6">
      <c r="A5" s="1">
        <v>1</v>
      </c>
      <c r="B5" s="54" t="s">
        <v>68</v>
      </c>
      <c r="C5" s="106">
        <f>SUM(D5:K5)</f>
        <v>1</v>
      </c>
      <c r="D5" s="258"/>
      <c r="E5" s="258"/>
      <c r="F5" s="258"/>
      <c r="G5" s="1"/>
      <c r="H5" s="185">
        <v>1</v>
      </c>
      <c r="I5" s="258"/>
      <c r="J5" s="258"/>
      <c r="K5" s="258"/>
      <c r="L5" s="451">
        <f>'Tiền lương'!$I$16</f>
        <v>131641.5</v>
      </c>
      <c r="M5" s="451">
        <f>'Tiền lương'!$I$17</f>
        <v>145796.5</v>
      </c>
      <c r="N5" s="451">
        <f>'Tiền lương'!$I$21</f>
        <v>202416.5</v>
      </c>
      <c r="O5" s="451">
        <f>'Tiền lương'!$I$6</f>
        <v>165613.5</v>
      </c>
      <c r="P5" s="451">
        <f>'Tiền lương'!$I$7</f>
        <v>188969.25</v>
      </c>
      <c r="Q5" s="451">
        <f>'Tiền lương'!$I$8</f>
        <v>212325</v>
      </c>
      <c r="R5" s="451">
        <f>'Tiền lương'!$I$9</f>
        <v>235680.75</v>
      </c>
      <c r="S5" s="451">
        <f>'Tiền lương'!$I$12</f>
        <v>305748</v>
      </c>
      <c r="T5" s="451">
        <f>D5*L5+E5*M5+F5*N5+G5*O5+H5*P5+I5*Q5+J5*R5+K5*S5</f>
        <v>188969.25</v>
      </c>
      <c r="U5" s="245">
        <v>2.9999999999999997E-4</v>
      </c>
      <c r="V5" s="451">
        <f>T5*U5</f>
        <v>56.690774999999995</v>
      </c>
      <c r="W5" s="28" t="s">
        <v>342</v>
      </c>
      <c r="X5" s="28"/>
      <c r="AK5" s="54" t="s">
        <v>68</v>
      </c>
    </row>
    <row r="6" spans="1:38" ht="54" hidden="1">
      <c r="A6" s="1">
        <v>2</v>
      </c>
      <c r="B6" s="54" t="s">
        <v>69</v>
      </c>
      <c r="C6" s="106">
        <f t="shared" ref="C6:C68" si="0">SUM(D6:K6)</f>
        <v>1</v>
      </c>
      <c r="D6" s="258"/>
      <c r="E6" s="258"/>
      <c r="F6" s="258"/>
      <c r="G6" s="1">
        <v>1</v>
      </c>
      <c r="H6" s="258"/>
      <c r="I6" s="258"/>
      <c r="J6" s="258"/>
      <c r="K6" s="258"/>
      <c r="L6" s="451">
        <f>'Tiền lương'!$I$16</f>
        <v>131641.5</v>
      </c>
      <c r="M6" s="451">
        <f>'Tiền lương'!$I$17</f>
        <v>145796.5</v>
      </c>
      <c r="N6" s="451">
        <f>'Tiền lương'!$I$21</f>
        <v>202416.5</v>
      </c>
      <c r="O6" s="451">
        <f>'Tiền lương'!$I$6</f>
        <v>165613.5</v>
      </c>
      <c r="P6" s="451">
        <f>'Tiền lương'!$I$7</f>
        <v>188969.25</v>
      </c>
      <c r="Q6" s="451">
        <f>'Tiền lương'!$I$8</f>
        <v>212325</v>
      </c>
      <c r="R6" s="451">
        <f>'Tiền lương'!$I$9</f>
        <v>235680.75</v>
      </c>
      <c r="S6" s="451">
        <f>'Tiền lương'!$I$12</f>
        <v>305748</v>
      </c>
      <c r="T6" s="451">
        <f t="shared" ref="T6:T48" si="1">D6*L6+E6*M6+F6*N6+G6*O6+H6*P6+I6*Q6+J6*R6+K6*S6</f>
        <v>165613.5</v>
      </c>
      <c r="U6" s="245">
        <v>4.0000000000000001E-3</v>
      </c>
      <c r="V6" s="451">
        <f t="shared" ref="V6:V70" si="2">T6*U6</f>
        <v>662.45400000000006</v>
      </c>
      <c r="W6" s="54" t="s">
        <v>221</v>
      </c>
      <c r="X6" s="54"/>
      <c r="AK6" s="54" t="s">
        <v>69</v>
      </c>
    </row>
    <row r="7" spans="1:38" ht="54" hidden="1">
      <c r="A7" s="1">
        <v>3</v>
      </c>
      <c r="B7" s="54" t="s">
        <v>70</v>
      </c>
      <c r="C7" s="106">
        <f t="shared" si="0"/>
        <v>1</v>
      </c>
      <c r="D7" s="258"/>
      <c r="E7" s="258"/>
      <c r="F7" s="258"/>
      <c r="G7" s="1">
        <v>1</v>
      </c>
      <c r="H7" s="258"/>
      <c r="I7" s="258"/>
      <c r="J7" s="258"/>
      <c r="K7" s="258"/>
      <c r="L7" s="451">
        <f>'Tiền lương'!$I$16</f>
        <v>131641.5</v>
      </c>
      <c r="M7" s="451">
        <f>'Tiền lương'!$I$17</f>
        <v>145796.5</v>
      </c>
      <c r="N7" s="451">
        <f>'Tiền lương'!$I$21</f>
        <v>202416.5</v>
      </c>
      <c r="O7" s="451">
        <f>'Tiền lương'!$I$6</f>
        <v>165613.5</v>
      </c>
      <c r="P7" s="451">
        <f>'Tiền lương'!$I$7</f>
        <v>188969.25</v>
      </c>
      <c r="Q7" s="451">
        <f>'Tiền lương'!$I$8</f>
        <v>212325</v>
      </c>
      <c r="R7" s="451">
        <f>'Tiền lương'!$I$9</f>
        <v>235680.75</v>
      </c>
      <c r="S7" s="451">
        <f>'Tiền lương'!$I$12</f>
        <v>305748</v>
      </c>
      <c r="T7" s="451">
        <f t="shared" si="1"/>
        <v>165613.5</v>
      </c>
      <c r="U7" s="245">
        <v>4.0000000000000001E-3</v>
      </c>
      <c r="V7" s="451">
        <f t="shared" si="2"/>
        <v>662.45400000000006</v>
      </c>
      <c r="W7" s="81" t="s">
        <v>221</v>
      </c>
      <c r="X7" s="81"/>
      <c r="AK7" s="54" t="s">
        <v>70</v>
      </c>
    </row>
    <row r="8" spans="1:38" ht="72" hidden="1">
      <c r="A8" s="1">
        <v>4</v>
      </c>
      <c r="B8" s="54" t="s">
        <v>329</v>
      </c>
      <c r="C8" s="106">
        <f t="shared" si="0"/>
        <v>1</v>
      </c>
      <c r="D8" s="258"/>
      <c r="E8" s="258"/>
      <c r="F8" s="258"/>
      <c r="G8" s="1">
        <v>1</v>
      </c>
      <c r="H8" s="258"/>
      <c r="I8" s="258"/>
      <c r="J8" s="258"/>
      <c r="K8" s="258"/>
      <c r="L8" s="451">
        <f>'Tiền lương'!$I$16</f>
        <v>131641.5</v>
      </c>
      <c r="M8" s="451">
        <f>'Tiền lương'!$I$17</f>
        <v>145796.5</v>
      </c>
      <c r="N8" s="451">
        <f>'Tiền lương'!$I$21</f>
        <v>202416.5</v>
      </c>
      <c r="O8" s="451">
        <f>'Tiền lương'!$I$6</f>
        <v>165613.5</v>
      </c>
      <c r="P8" s="451">
        <f>'Tiền lương'!$I$7</f>
        <v>188969.25</v>
      </c>
      <c r="Q8" s="451">
        <f>'Tiền lương'!$I$8</f>
        <v>212325</v>
      </c>
      <c r="R8" s="451">
        <f>'Tiền lương'!$I$9</f>
        <v>235680.75</v>
      </c>
      <c r="S8" s="451">
        <f>'Tiền lương'!$I$12</f>
        <v>305748</v>
      </c>
      <c r="T8" s="451">
        <f t="shared" si="1"/>
        <v>165613.5</v>
      </c>
      <c r="U8" s="245">
        <v>0</v>
      </c>
      <c r="V8" s="451">
        <f t="shared" si="2"/>
        <v>0</v>
      </c>
      <c r="W8" s="81" t="s">
        <v>326</v>
      </c>
      <c r="X8" s="81"/>
      <c r="Y8" s="184"/>
      <c r="AK8" s="54" t="s">
        <v>329</v>
      </c>
    </row>
    <row r="9" spans="1:38" ht="34.799999999999997">
      <c r="A9" s="35" t="s">
        <v>28</v>
      </c>
      <c r="B9" s="60" t="s">
        <v>223</v>
      </c>
      <c r="C9" s="106"/>
      <c r="D9" s="258"/>
      <c r="E9" s="258"/>
      <c r="F9" s="258"/>
      <c r="G9" s="1"/>
      <c r="H9" s="258"/>
      <c r="I9" s="258"/>
      <c r="J9" s="258"/>
      <c r="K9" s="258"/>
      <c r="L9" s="451"/>
      <c r="M9" s="451"/>
      <c r="N9" s="451"/>
      <c r="O9" s="451"/>
      <c r="P9" s="451"/>
      <c r="Q9" s="451"/>
      <c r="R9" s="451"/>
      <c r="S9" s="451"/>
      <c r="T9" s="451"/>
      <c r="U9" s="245"/>
      <c r="V9" s="245">
        <f t="shared" si="2"/>
        <v>0</v>
      </c>
      <c r="W9" s="154"/>
      <c r="X9" s="154"/>
      <c r="AK9" s="60" t="s">
        <v>143</v>
      </c>
    </row>
    <row r="10" spans="1:38" ht="82.8">
      <c r="A10" s="1">
        <v>2</v>
      </c>
      <c r="B10" s="54" t="s">
        <v>145</v>
      </c>
      <c r="C10" s="106">
        <f t="shared" si="0"/>
        <v>2</v>
      </c>
      <c r="D10" s="258"/>
      <c r="E10" s="258"/>
      <c r="F10" s="68">
        <v>1</v>
      </c>
      <c r="G10" s="37"/>
      <c r="H10" s="185"/>
      <c r="I10" s="68">
        <v>1</v>
      </c>
      <c r="J10" s="68"/>
      <c r="K10" s="68"/>
      <c r="L10" s="451">
        <f>'Tiền lương'!$I$16</f>
        <v>131641.5</v>
      </c>
      <c r="M10" s="451">
        <f>'Tiền lương'!$I$17</f>
        <v>145796.5</v>
      </c>
      <c r="N10" s="451">
        <f>'Tiền lương'!$I$21</f>
        <v>202416.5</v>
      </c>
      <c r="O10" s="451">
        <f>'Tiền lương'!$I$6</f>
        <v>165613.5</v>
      </c>
      <c r="P10" s="451">
        <f>'Tiền lương'!$I$7</f>
        <v>188969.25</v>
      </c>
      <c r="Q10" s="451">
        <f>'Tiền lương'!$I$8</f>
        <v>212325</v>
      </c>
      <c r="R10" s="451">
        <f>'Tiền lương'!$I$9</f>
        <v>235680.75</v>
      </c>
      <c r="S10" s="451">
        <f>'Tiền lương'!$I$12</f>
        <v>305748</v>
      </c>
      <c r="T10" s="451">
        <f t="shared" si="1"/>
        <v>414741.5</v>
      </c>
      <c r="U10" s="37">
        <v>1</v>
      </c>
      <c r="V10" s="451">
        <f t="shared" si="2"/>
        <v>414741.5</v>
      </c>
      <c r="W10" s="195" t="s">
        <v>410</v>
      </c>
      <c r="X10" s="107" t="s">
        <v>319</v>
      </c>
      <c r="Y10" s="107" t="s">
        <v>344</v>
      </c>
      <c r="Z10" s="155">
        <v>1</v>
      </c>
      <c r="AA10" s="107" t="s">
        <v>346</v>
      </c>
      <c r="AB10" s="107" t="s">
        <v>355</v>
      </c>
      <c r="AC10" s="478"/>
      <c r="AD10" s="478"/>
      <c r="AE10" s="478"/>
      <c r="AF10" s="478"/>
      <c r="AG10" s="107" t="s">
        <v>353</v>
      </c>
      <c r="AH10" s="107" t="s">
        <v>357</v>
      </c>
      <c r="AK10" s="54" t="s">
        <v>145</v>
      </c>
    </row>
    <row r="11" spans="1:38" ht="90">
      <c r="A11" s="1">
        <v>3</v>
      </c>
      <c r="B11" s="54" t="s">
        <v>476</v>
      </c>
      <c r="C11" s="106">
        <f t="shared" si="0"/>
        <v>1</v>
      </c>
      <c r="D11" s="258"/>
      <c r="E11" s="258"/>
      <c r="F11" s="249"/>
      <c r="G11" s="37"/>
      <c r="H11" s="185"/>
      <c r="I11" s="68">
        <v>1</v>
      </c>
      <c r="J11" s="68"/>
      <c r="K11" s="68"/>
      <c r="L11" s="451">
        <f>'Tiền lương'!$I$16</f>
        <v>131641.5</v>
      </c>
      <c r="M11" s="451">
        <f>'Tiền lương'!$I$17</f>
        <v>145796.5</v>
      </c>
      <c r="N11" s="451">
        <f>'Tiền lương'!$I$21</f>
        <v>202416.5</v>
      </c>
      <c r="O11" s="451">
        <f>'Tiền lương'!$I$6</f>
        <v>165613.5</v>
      </c>
      <c r="P11" s="451">
        <f>'Tiền lương'!$I$7</f>
        <v>188969.25</v>
      </c>
      <c r="Q11" s="451">
        <f>'Tiền lương'!$I$8</f>
        <v>212325</v>
      </c>
      <c r="R11" s="451">
        <f>'Tiền lương'!$I$9</f>
        <v>235680.75</v>
      </c>
      <c r="S11" s="451">
        <f>'Tiền lương'!$I$12</f>
        <v>305748</v>
      </c>
      <c r="T11" s="451">
        <f t="shared" si="1"/>
        <v>212325</v>
      </c>
      <c r="U11" s="37">
        <v>0.1</v>
      </c>
      <c r="V11" s="451">
        <f t="shared" si="2"/>
        <v>21232.5</v>
      </c>
      <c r="W11" s="195" t="s">
        <v>410</v>
      </c>
      <c r="X11" s="107" t="s">
        <v>318</v>
      </c>
      <c r="Y11" s="134"/>
      <c r="Z11" s="31"/>
      <c r="AA11" s="107" t="s">
        <v>347</v>
      </c>
      <c r="AB11" s="107" t="s">
        <v>363</v>
      </c>
      <c r="AC11" s="478"/>
      <c r="AD11" s="478"/>
      <c r="AE11" s="478"/>
      <c r="AF11" s="478"/>
      <c r="AG11" s="107" t="s">
        <v>354</v>
      </c>
      <c r="AH11" s="110" t="s">
        <v>358</v>
      </c>
      <c r="AK11" s="54" t="s">
        <v>146</v>
      </c>
    </row>
    <row r="12" spans="1:38" ht="82.8">
      <c r="A12" s="1">
        <v>4</v>
      </c>
      <c r="B12" s="54" t="s">
        <v>147</v>
      </c>
      <c r="C12" s="106">
        <f t="shared" si="0"/>
        <v>1</v>
      </c>
      <c r="D12" s="259">
        <v>1</v>
      </c>
      <c r="E12" s="258"/>
      <c r="F12" s="68"/>
      <c r="G12" s="37"/>
      <c r="H12" s="185"/>
      <c r="I12" s="68"/>
      <c r="J12" s="68"/>
      <c r="K12" s="68"/>
      <c r="L12" s="451">
        <f>'Tiền lương'!$I$16</f>
        <v>131641.5</v>
      </c>
      <c r="M12" s="451">
        <f>'Tiền lương'!$I$17</f>
        <v>145796.5</v>
      </c>
      <c r="N12" s="451">
        <f>'Tiền lương'!$I$21</f>
        <v>202416.5</v>
      </c>
      <c r="O12" s="451">
        <f>'Tiền lương'!$I$6</f>
        <v>165613.5</v>
      </c>
      <c r="P12" s="451">
        <f>'Tiền lương'!$I$7</f>
        <v>188969.25</v>
      </c>
      <c r="Q12" s="451">
        <f>'Tiền lương'!$I$8</f>
        <v>212325</v>
      </c>
      <c r="R12" s="451">
        <f>'Tiền lương'!$I$9</f>
        <v>235680.75</v>
      </c>
      <c r="S12" s="451">
        <f>'Tiền lương'!$I$12</f>
        <v>305748</v>
      </c>
      <c r="T12" s="451">
        <f t="shared" si="1"/>
        <v>131641.5</v>
      </c>
      <c r="U12" s="37">
        <v>0.18</v>
      </c>
      <c r="V12" s="451">
        <f t="shared" si="2"/>
        <v>23695.469999999998</v>
      </c>
      <c r="W12" s="196" t="s">
        <v>474</v>
      </c>
      <c r="X12" s="107" t="s">
        <v>319</v>
      </c>
      <c r="Y12" s="107" t="s">
        <v>344</v>
      </c>
      <c r="Z12" s="155">
        <v>0.2</v>
      </c>
      <c r="AA12" s="107" t="s">
        <v>347</v>
      </c>
      <c r="AB12" s="107" t="s">
        <v>356</v>
      </c>
      <c r="AC12" s="478"/>
      <c r="AD12" s="478"/>
      <c r="AE12" s="478"/>
      <c r="AF12" s="478"/>
      <c r="AG12" s="107" t="s">
        <v>352</v>
      </c>
      <c r="AH12" s="107" t="s">
        <v>359</v>
      </c>
      <c r="AK12" s="54" t="s">
        <v>147</v>
      </c>
    </row>
    <row r="13" spans="1:38" ht="34.799999999999997">
      <c r="A13" s="35" t="s">
        <v>29</v>
      </c>
      <c r="B13" s="60" t="s">
        <v>148</v>
      </c>
      <c r="C13" s="106"/>
      <c r="D13" s="258"/>
      <c r="E13" s="258"/>
      <c r="F13" s="258"/>
      <c r="G13" s="1"/>
      <c r="H13" s="258"/>
      <c r="I13" s="258"/>
      <c r="J13" s="258"/>
      <c r="K13" s="258"/>
      <c r="L13" s="451"/>
      <c r="M13" s="451"/>
      <c r="N13" s="451"/>
      <c r="O13" s="451"/>
      <c r="P13" s="451"/>
      <c r="Q13" s="451"/>
      <c r="R13" s="451"/>
      <c r="S13" s="451"/>
      <c r="T13" s="451"/>
      <c r="U13" s="245"/>
      <c r="V13" s="451">
        <f t="shared" si="2"/>
        <v>0</v>
      </c>
      <c r="W13" s="154"/>
      <c r="X13" s="154"/>
      <c r="AK13" s="60" t="s">
        <v>148</v>
      </c>
    </row>
    <row r="14" spans="1:38" ht="56.25" customHeight="1">
      <c r="A14" s="1">
        <v>1</v>
      </c>
      <c r="B14" s="214" t="s">
        <v>242</v>
      </c>
      <c r="C14" s="106">
        <f t="shared" si="0"/>
        <v>1</v>
      </c>
      <c r="D14" s="249"/>
      <c r="E14" s="249"/>
      <c r="F14" s="258"/>
      <c r="G14" s="1"/>
      <c r="H14" s="185"/>
      <c r="I14" s="258"/>
      <c r="J14" s="249"/>
      <c r="K14" s="68">
        <v>1</v>
      </c>
      <c r="L14" s="451">
        <f>'Tiền lương'!$I$16</f>
        <v>131641.5</v>
      </c>
      <c r="M14" s="451">
        <f>'Tiền lương'!$I$17</f>
        <v>145796.5</v>
      </c>
      <c r="N14" s="451">
        <f>'Tiền lương'!$I$21</f>
        <v>202416.5</v>
      </c>
      <c r="O14" s="451">
        <f>'Tiền lương'!$I$6</f>
        <v>165613.5</v>
      </c>
      <c r="P14" s="451">
        <f>'Tiền lương'!$I$7</f>
        <v>188969.25</v>
      </c>
      <c r="Q14" s="451">
        <f>'Tiền lương'!$I$8</f>
        <v>212325</v>
      </c>
      <c r="R14" s="451">
        <f>'Tiền lương'!$I$9</f>
        <v>235680.75</v>
      </c>
      <c r="S14" s="451">
        <f>'Tiền lương'!$I$12</f>
        <v>305748</v>
      </c>
      <c r="T14" s="451">
        <f t="shared" si="1"/>
        <v>305748</v>
      </c>
      <c r="U14" s="37">
        <v>0.25</v>
      </c>
      <c r="V14" s="451">
        <f t="shared" si="2"/>
        <v>76437</v>
      </c>
      <c r="W14" s="195" t="s">
        <v>411</v>
      </c>
      <c r="X14" s="107" t="s">
        <v>319</v>
      </c>
      <c r="Y14" s="201"/>
      <c r="Z14" s="199"/>
      <c r="AE14" s="478" t="s">
        <v>361</v>
      </c>
      <c r="AF14" s="475" t="s">
        <v>370</v>
      </c>
      <c r="AG14" s="478" t="s">
        <v>353</v>
      </c>
      <c r="AH14" s="479" t="s">
        <v>371</v>
      </c>
      <c r="AI14" s="107" t="s">
        <v>427</v>
      </c>
      <c r="AJ14" s="160">
        <v>0.25</v>
      </c>
      <c r="AK14" s="54" t="s">
        <v>149</v>
      </c>
      <c r="AL14" s="160">
        <v>0.25</v>
      </c>
    </row>
    <row r="15" spans="1:38" ht="50.4">
      <c r="A15" s="1">
        <v>2</v>
      </c>
      <c r="B15" s="214" t="s">
        <v>477</v>
      </c>
      <c r="C15" s="106">
        <f t="shared" si="0"/>
        <v>1</v>
      </c>
      <c r="D15" s="68">
        <v>1</v>
      </c>
      <c r="E15" s="68"/>
      <c r="F15" s="258"/>
      <c r="G15" s="1"/>
      <c r="H15" s="185"/>
      <c r="I15" s="258"/>
      <c r="J15" s="68"/>
      <c r="K15" s="258"/>
      <c r="L15" s="451">
        <f>'Tiền lương'!$I$16</f>
        <v>131641.5</v>
      </c>
      <c r="M15" s="451">
        <f>'Tiền lương'!$I$17</f>
        <v>145796.5</v>
      </c>
      <c r="N15" s="451">
        <f>'Tiền lương'!$I$21</f>
        <v>202416.5</v>
      </c>
      <c r="O15" s="451">
        <f>'Tiền lương'!$I$6</f>
        <v>165613.5</v>
      </c>
      <c r="P15" s="451">
        <f>'Tiền lương'!$I$7</f>
        <v>188969.25</v>
      </c>
      <c r="Q15" s="451">
        <f>'Tiền lương'!$I$8</f>
        <v>212325</v>
      </c>
      <c r="R15" s="451">
        <f>'Tiền lương'!$I$9</f>
        <v>235680.75</v>
      </c>
      <c r="S15" s="451">
        <f>'Tiền lương'!$I$12</f>
        <v>305748</v>
      </c>
      <c r="T15" s="451">
        <f t="shared" si="1"/>
        <v>131641.5</v>
      </c>
      <c r="U15" s="37">
        <v>0.18</v>
      </c>
      <c r="V15" s="451">
        <f t="shared" si="2"/>
        <v>23695.469999999998</v>
      </c>
      <c r="W15" s="198" t="s">
        <v>432</v>
      </c>
      <c r="X15" s="107" t="s">
        <v>319</v>
      </c>
      <c r="Y15" s="201" t="s">
        <v>360</v>
      </c>
      <c r="Z15" s="200">
        <v>0.4</v>
      </c>
      <c r="AE15" s="478"/>
      <c r="AF15" s="476"/>
      <c r="AG15" s="478"/>
      <c r="AH15" s="480"/>
      <c r="AI15" s="107" t="s">
        <v>364</v>
      </c>
      <c r="AJ15" s="160">
        <v>0.17899999999999999</v>
      </c>
      <c r="AK15" s="54" t="s">
        <v>428</v>
      </c>
      <c r="AL15" s="145">
        <v>0.18</v>
      </c>
    </row>
    <row r="16" spans="1:38" ht="27.6">
      <c r="A16" s="1">
        <v>3</v>
      </c>
      <c r="B16" s="214" t="s">
        <v>241</v>
      </c>
      <c r="C16" s="106">
        <f t="shared" si="0"/>
        <v>2</v>
      </c>
      <c r="D16" s="68">
        <v>1</v>
      </c>
      <c r="E16" s="68"/>
      <c r="F16" s="258"/>
      <c r="G16" s="1"/>
      <c r="H16" s="185"/>
      <c r="I16" s="258"/>
      <c r="J16" s="68">
        <v>1</v>
      </c>
      <c r="K16" s="258"/>
      <c r="L16" s="451">
        <f>'Tiền lương'!$I$16</f>
        <v>131641.5</v>
      </c>
      <c r="M16" s="451">
        <f>'Tiền lương'!$I$17</f>
        <v>145796.5</v>
      </c>
      <c r="N16" s="451">
        <f>'Tiền lương'!$I$21</f>
        <v>202416.5</v>
      </c>
      <c r="O16" s="451">
        <f>'Tiền lương'!$I$6</f>
        <v>165613.5</v>
      </c>
      <c r="P16" s="451">
        <f>'Tiền lương'!$I$7</f>
        <v>188969.25</v>
      </c>
      <c r="Q16" s="451">
        <f>'Tiền lương'!$I$8</f>
        <v>212325</v>
      </c>
      <c r="R16" s="451">
        <f>'Tiền lương'!$I$9</f>
        <v>235680.75</v>
      </c>
      <c r="S16" s="451">
        <f>'Tiền lương'!$I$12</f>
        <v>305748</v>
      </c>
      <c r="T16" s="451">
        <f t="shared" si="1"/>
        <v>367322.25</v>
      </c>
      <c r="U16" s="37">
        <v>0.61</v>
      </c>
      <c r="V16" s="451">
        <f t="shared" si="2"/>
        <v>224066.57250000001</v>
      </c>
      <c r="W16" s="160" t="s">
        <v>433</v>
      </c>
      <c r="X16" s="107" t="s">
        <v>319</v>
      </c>
      <c r="Y16" s="152" t="s">
        <v>360</v>
      </c>
      <c r="Z16" s="153">
        <v>0.61</v>
      </c>
      <c r="AE16" s="478"/>
      <c r="AF16" s="476"/>
      <c r="AG16" s="478"/>
      <c r="AH16" s="480"/>
      <c r="AI16" s="107" t="s">
        <v>366</v>
      </c>
      <c r="AJ16" s="160">
        <v>1.2969999999999999</v>
      </c>
      <c r="AK16" s="54" t="s">
        <v>151</v>
      </c>
      <c r="AL16" s="68">
        <v>0.61</v>
      </c>
    </row>
    <row r="17" spans="1:38" ht="36">
      <c r="A17" s="1">
        <v>4</v>
      </c>
      <c r="B17" s="214" t="s">
        <v>478</v>
      </c>
      <c r="C17" s="106">
        <f t="shared" si="0"/>
        <v>2</v>
      </c>
      <c r="D17" s="68">
        <v>1</v>
      </c>
      <c r="E17" s="68"/>
      <c r="F17" s="258"/>
      <c r="G17" s="1"/>
      <c r="H17" s="185"/>
      <c r="I17" s="258"/>
      <c r="J17" s="68">
        <v>1</v>
      </c>
      <c r="K17" s="258"/>
      <c r="L17" s="451">
        <f>'Tiền lương'!$I$16</f>
        <v>131641.5</v>
      </c>
      <c r="M17" s="451">
        <f>'Tiền lương'!$I$17</f>
        <v>145796.5</v>
      </c>
      <c r="N17" s="451">
        <f>'Tiền lương'!$I$21</f>
        <v>202416.5</v>
      </c>
      <c r="O17" s="451">
        <f>'Tiền lương'!$I$6</f>
        <v>165613.5</v>
      </c>
      <c r="P17" s="451">
        <f>'Tiền lương'!$I$7</f>
        <v>188969.25</v>
      </c>
      <c r="Q17" s="451">
        <f>'Tiền lương'!$I$8</f>
        <v>212325</v>
      </c>
      <c r="R17" s="451">
        <f>'Tiền lương'!$I$9</f>
        <v>235680.75</v>
      </c>
      <c r="S17" s="451">
        <f>'Tiền lương'!$I$12</f>
        <v>305748</v>
      </c>
      <c r="T17" s="451">
        <f t="shared" si="1"/>
        <v>367322.25</v>
      </c>
      <c r="U17" s="37">
        <v>3.12</v>
      </c>
      <c r="V17" s="451">
        <f t="shared" si="2"/>
        <v>1146045.42</v>
      </c>
      <c r="W17" s="160" t="s">
        <v>434</v>
      </c>
      <c r="X17" s="107" t="s">
        <v>319</v>
      </c>
      <c r="Y17" s="107" t="s">
        <v>360</v>
      </c>
      <c r="Z17" s="153">
        <v>3.12</v>
      </c>
      <c r="AE17" s="478"/>
      <c r="AF17" s="476"/>
      <c r="AG17" s="478"/>
      <c r="AH17" s="480"/>
      <c r="AI17" s="107" t="s">
        <v>365</v>
      </c>
      <c r="AJ17" s="160">
        <v>5.49</v>
      </c>
      <c r="AK17" s="54" t="s">
        <v>152</v>
      </c>
      <c r="AL17" s="68">
        <v>3.12</v>
      </c>
    </row>
    <row r="18" spans="1:38" ht="27.6">
      <c r="A18" s="1">
        <v>5</v>
      </c>
      <c r="B18" s="214" t="s">
        <v>240</v>
      </c>
      <c r="C18" s="106">
        <f t="shared" si="0"/>
        <v>2</v>
      </c>
      <c r="D18" s="68">
        <v>1</v>
      </c>
      <c r="E18" s="68"/>
      <c r="F18" s="258"/>
      <c r="G18" s="1"/>
      <c r="H18" s="185"/>
      <c r="I18" s="258"/>
      <c r="J18" s="68">
        <v>1</v>
      </c>
      <c r="K18" s="258"/>
      <c r="L18" s="451">
        <f>'Tiền lương'!$I$16</f>
        <v>131641.5</v>
      </c>
      <c r="M18" s="451">
        <f>'Tiền lương'!$I$17</f>
        <v>145796.5</v>
      </c>
      <c r="N18" s="451">
        <f>'Tiền lương'!$I$21</f>
        <v>202416.5</v>
      </c>
      <c r="O18" s="451">
        <f>'Tiền lương'!$I$6</f>
        <v>165613.5</v>
      </c>
      <c r="P18" s="451">
        <f>'Tiền lương'!$I$7</f>
        <v>188969.25</v>
      </c>
      <c r="Q18" s="451">
        <f>'Tiền lương'!$I$8</f>
        <v>212325</v>
      </c>
      <c r="R18" s="451">
        <f>'Tiền lương'!$I$9</f>
        <v>235680.75</v>
      </c>
      <c r="S18" s="451">
        <f>'Tiền lương'!$I$12</f>
        <v>305748</v>
      </c>
      <c r="T18" s="451">
        <f t="shared" si="1"/>
        <v>367322.25</v>
      </c>
      <c r="U18" s="37">
        <v>2.48</v>
      </c>
      <c r="V18" s="451">
        <f t="shared" si="2"/>
        <v>910959.18</v>
      </c>
      <c r="W18" s="160" t="s">
        <v>435</v>
      </c>
      <c r="X18" s="107" t="s">
        <v>319</v>
      </c>
      <c r="Y18" s="107" t="s">
        <v>360</v>
      </c>
      <c r="Z18" s="153">
        <v>2.48</v>
      </c>
      <c r="AE18" s="478"/>
      <c r="AF18" s="476"/>
      <c r="AG18" s="478"/>
      <c r="AH18" s="480"/>
      <c r="AI18" s="107" t="s">
        <v>365</v>
      </c>
      <c r="AJ18" s="160">
        <v>3.33</v>
      </c>
      <c r="AK18" s="54" t="s">
        <v>153</v>
      </c>
      <c r="AL18" s="68">
        <v>2.48</v>
      </c>
    </row>
    <row r="19" spans="1:38" ht="33.6">
      <c r="A19" s="1">
        <v>6</v>
      </c>
      <c r="B19" s="214" t="s">
        <v>239</v>
      </c>
      <c r="C19" s="106">
        <f t="shared" si="0"/>
        <v>2</v>
      </c>
      <c r="D19" s="68">
        <v>1</v>
      </c>
      <c r="E19" s="68"/>
      <c r="F19" s="258"/>
      <c r="G19" s="1"/>
      <c r="H19" s="185"/>
      <c r="I19" s="258"/>
      <c r="J19" s="68">
        <v>1</v>
      </c>
      <c r="K19" s="258"/>
      <c r="L19" s="451">
        <f>'Tiền lương'!$I$16</f>
        <v>131641.5</v>
      </c>
      <c r="M19" s="451">
        <f>'Tiền lương'!$I$17</f>
        <v>145796.5</v>
      </c>
      <c r="N19" s="451">
        <f>'Tiền lương'!$I$21</f>
        <v>202416.5</v>
      </c>
      <c r="O19" s="451">
        <f>'Tiền lương'!$I$6</f>
        <v>165613.5</v>
      </c>
      <c r="P19" s="451">
        <f>'Tiền lương'!$I$7</f>
        <v>188969.25</v>
      </c>
      <c r="Q19" s="451">
        <f>'Tiền lương'!$I$8</f>
        <v>212325</v>
      </c>
      <c r="R19" s="451">
        <f>'Tiền lương'!$I$9</f>
        <v>235680.75</v>
      </c>
      <c r="S19" s="451">
        <f>'Tiền lương'!$I$12</f>
        <v>305748</v>
      </c>
      <c r="T19" s="451">
        <f t="shared" si="1"/>
        <v>367322.25</v>
      </c>
      <c r="U19" s="37">
        <v>1.66</v>
      </c>
      <c r="V19" s="451">
        <f t="shared" si="2"/>
        <v>609754.93499999994</v>
      </c>
      <c r="W19" s="160" t="s">
        <v>436</v>
      </c>
      <c r="X19" s="107" t="s">
        <v>319</v>
      </c>
      <c r="Y19" s="107" t="s">
        <v>360</v>
      </c>
      <c r="Z19" s="153">
        <v>1.66</v>
      </c>
      <c r="AE19" s="478"/>
      <c r="AF19" s="476"/>
      <c r="AG19" s="478"/>
      <c r="AH19" s="480"/>
      <c r="AI19" s="107" t="s">
        <v>427</v>
      </c>
      <c r="AJ19" s="160">
        <v>2.5499999999999998</v>
      </c>
      <c r="AK19" s="54" t="s">
        <v>154</v>
      </c>
      <c r="AL19" s="68">
        <v>1.66</v>
      </c>
    </row>
    <row r="20" spans="1:38" ht="50.4">
      <c r="A20" s="1">
        <v>7</v>
      </c>
      <c r="B20" s="214" t="s">
        <v>238</v>
      </c>
      <c r="C20" s="106">
        <f t="shared" si="0"/>
        <v>2</v>
      </c>
      <c r="D20" s="68">
        <v>1</v>
      </c>
      <c r="E20" s="68"/>
      <c r="F20" s="258"/>
      <c r="G20" s="1"/>
      <c r="H20" s="185"/>
      <c r="I20" s="258"/>
      <c r="J20" s="68">
        <v>1</v>
      </c>
      <c r="K20" s="258"/>
      <c r="L20" s="451">
        <f>'Tiền lương'!$I$16</f>
        <v>131641.5</v>
      </c>
      <c r="M20" s="451">
        <f>'Tiền lương'!$I$17</f>
        <v>145796.5</v>
      </c>
      <c r="N20" s="451">
        <f>'Tiền lương'!$I$21</f>
        <v>202416.5</v>
      </c>
      <c r="O20" s="451">
        <f>'Tiền lương'!$I$6</f>
        <v>165613.5</v>
      </c>
      <c r="P20" s="451">
        <f>'Tiền lương'!$I$7</f>
        <v>188969.25</v>
      </c>
      <c r="Q20" s="451">
        <f>'Tiền lương'!$I$8</f>
        <v>212325</v>
      </c>
      <c r="R20" s="451">
        <f>'Tiền lương'!$I$9</f>
        <v>235680.75</v>
      </c>
      <c r="S20" s="451">
        <f>'Tiền lương'!$I$12</f>
        <v>305748</v>
      </c>
      <c r="T20" s="451">
        <f t="shared" si="1"/>
        <v>367322.25</v>
      </c>
      <c r="U20" s="37">
        <v>0.4</v>
      </c>
      <c r="V20" s="451">
        <f t="shared" si="2"/>
        <v>146928.9</v>
      </c>
      <c r="W20" s="160" t="s">
        <v>437</v>
      </c>
      <c r="X20" s="107" t="s">
        <v>319</v>
      </c>
      <c r="Y20" s="107" t="s">
        <v>360</v>
      </c>
      <c r="Z20" s="153">
        <v>0.4</v>
      </c>
      <c r="AE20" s="478"/>
      <c r="AF20" s="476"/>
      <c r="AG20" s="478"/>
      <c r="AH20" s="480"/>
      <c r="AI20" s="107" t="s">
        <v>366</v>
      </c>
      <c r="AJ20" s="160">
        <v>0.48</v>
      </c>
      <c r="AK20" s="54" t="s">
        <v>155</v>
      </c>
      <c r="AL20" s="68">
        <v>0.4</v>
      </c>
    </row>
    <row r="21" spans="1:38" ht="27.6">
      <c r="A21" s="1">
        <v>8</v>
      </c>
      <c r="B21" s="214" t="s">
        <v>237</v>
      </c>
      <c r="C21" s="106">
        <f t="shared" si="0"/>
        <v>2</v>
      </c>
      <c r="D21" s="68">
        <v>1</v>
      </c>
      <c r="E21" s="68"/>
      <c r="F21" s="258"/>
      <c r="G21" s="1"/>
      <c r="H21" s="185"/>
      <c r="I21" s="258"/>
      <c r="J21" s="68">
        <v>1</v>
      </c>
      <c r="K21" s="258"/>
      <c r="L21" s="451">
        <f>'Tiền lương'!$I$16</f>
        <v>131641.5</v>
      </c>
      <c r="M21" s="451">
        <f>'Tiền lương'!$I$17</f>
        <v>145796.5</v>
      </c>
      <c r="N21" s="451">
        <f>'Tiền lương'!$I$21</f>
        <v>202416.5</v>
      </c>
      <c r="O21" s="451">
        <f>'Tiền lương'!$I$6</f>
        <v>165613.5</v>
      </c>
      <c r="P21" s="451">
        <f>'Tiền lương'!$I$7</f>
        <v>188969.25</v>
      </c>
      <c r="Q21" s="451">
        <f>'Tiền lương'!$I$8</f>
        <v>212325</v>
      </c>
      <c r="R21" s="451">
        <f>'Tiền lương'!$I$9</f>
        <v>235680.75</v>
      </c>
      <c r="S21" s="451">
        <f>'Tiền lương'!$I$12</f>
        <v>305748</v>
      </c>
      <c r="T21" s="451">
        <f t="shared" si="1"/>
        <v>367322.25</v>
      </c>
      <c r="U21" s="37">
        <v>4.5</v>
      </c>
      <c r="V21" s="451">
        <f t="shared" si="2"/>
        <v>1652950.125</v>
      </c>
      <c r="W21" s="160" t="s">
        <v>438</v>
      </c>
      <c r="X21" s="107" t="s">
        <v>319</v>
      </c>
      <c r="Y21" s="107" t="s">
        <v>360</v>
      </c>
      <c r="Z21" s="153">
        <v>4.5</v>
      </c>
      <c r="AE21" s="478"/>
      <c r="AF21" s="476"/>
      <c r="AG21" s="478"/>
      <c r="AH21" s="480"/>
      <c r="AI21" s="107" t="s">
        <v>367</v>
      </c>
      <c r="AJ21" s="160">
        <v>5.0199999999999996</v>
      </c>
      <c r="AK21" s="54" t="s">
        <v>156</v>
      </c>
      <c r="AL21" s="68">
        <v>4.5</v>
      </c>
    </row>
    <row r="22" spans="1:38" ht="33.6">
      <c r="A22" s="1">
        <v>9</v>
      </c>
      <c r="B22" s="214" t="s">
        <v>236</v>
      </c>
      <c r="C22" s="106">
        <f t="shared" si="0"/>
        <v>2</v>
      </c>
      <c r="D22" s="68">
        <v>1</v>
      </c>
      <c r="E22" s="68"/>
      <c r="F22" s="258"/>
      <c r="G22" s="1"/>
      <c r="H22" s="185"/>
      <c r="I22" s="258"/>
      <c r="J22" s="68">
        <v>1</v>
      </c>
      <c r="K22" s="258"/>
      <c r="L22" s="451">
        <f>'Tiền lương'!$I$16</f>
        <v>131641.5</v>
      </c>
      <c r="M22" s="451">
        <f>'Tiền lương'!$I$17</f>
        <v>145796.5</v>
      </c>
      <c r="N22" s="451">
        <f>'Tiền lương'!$I$21</f>
        <v>202416.5</v>
      </c>
      <c r="O22" s="451">
        <f>'Tiền lương'!$I$6</f>
        <v>165613.5</v>
      </c>
      <c r="P22" s="451">
        <f>'Tiền lương'!$I$7</f>
        <v>188969.25</v>
      </c>
      <c r="Q22" s="451">
        <f>'Tiền lương'!$I$8</f>
        <v>212325</v>
      </c>
      <c r="R22" s="451">
        <f>'Tiền lương'!$I$9</f>
        <v>235680.75</v>
      </c>
      <c r="S22" s="451">
        <f>'Tiền lương'!$I$12</f>
        <v>305748</v>
      </c>
      <c r="T22" s="451">
        <f t="shared" si="1"/>
        <v>367322.25</v>
      </c>
      <c r="U22" s="37">
        <v>0.95</v>
      </c>
      <c r="V22" s="451">
        <f t="shared" si="2"/>
        <v>348956.13750000001</v>
      </c>
      <c r="W22" s="160" t="s">
        <v>439</v>
      </c>
      <c r="X22" s="107" t="s">
        <v>319</v>
      </c>
      <c r="Y22" s="107" t="s">
        <v>360</v>
      </c>
      <c r="Z22" s="153">
        <v>0.95</v>
      </c>
      <c r="AE22" s="478"/>
      <c r="AF22" s="476"/>
      <c r="AG22" s="478"/>
      <c r="AH22" s="480"/>
      <c r="AI22" s="107" t="s">
        <v>368</v>
      </c>
      <c r="AJ22" s="160">
        <v>0.95</v>
      </c>
      <c r="AK22" s="54" t="s">
        <v>150</v>
      </c>
      <c r="AL22" s="68">
        <v>0.95</v>
      </c>
    </row>
    <row r="23" spans="1:38" ht="67.2">
      <c r="A23" s="1">
        <v>10</v>
      </c>
      <c r="B23" s="214" t="s">
        <v>479</v>
      </c>
      <c r="C23" s="106">
        <f t="shared" si="0"/>
        <v>2</v>
      </c>
      <c r="D23" s="68">
        <v>1</v>
      </c>
      <c r="E23" s="68"/>
      <c r="F23" s="258"/>
      <c r="G23" s="1"/>
      <c r="H23" s="185"/>
      <c r="I23" s="258"/>
      <c r="J23" s="68">
        <v>1</v>
      </c>
      <c r="K23" s="258"/>
      <c r="L23" s="451">
        <f>'Tiền lương'!$I$16</f>
        <v>131641.5</v>
      </c>
      <c r="M23" s="451">
        <f>'Tiền lương'!$I$17</f>
        <v>145796.5</v>
      </c>
      <c r="N23" s="451">
        <f>'Tiền lương'!$I$21</f>
        <v>202416.5</v>
      </c>
      <c r="O23" s="451">
        <f>'Tiền lương'!$I$6</f>
        <v>165613.5</v>
      </c>
      <c r="P23" s="451">
        <f>'Tiền lương'!$I$7</f>
        <v>188969.25</v>
      </c>
      <c r="Q23" s="451">
        <f>'Tiền lương'!$I$8</f>
        <v>212325</v>
      </c>
      <c r="R23" s="451">
        <f>'Tiền lương'!$I$9</f>
        <v>235680.75</v>
      </c>
      <c r="S23" s="451">
        <f>'Tiền lương'!$I$12</f>
        <v>305748</v>
      </c>
      <c r="T23" s="451">
        <f t="shared" si="1"/>
        <v>367322.25</v>
      </c>
      <c r="U23" s="37">
        <v>0.23</v>
      </c>
      <c r="V23" s="451">
        <f t="shared" si="2"/>
        <v>84484.117500000008</v>
      </c>
      <c r="W23" s="160" t="s">
        <v>440</v>
      </c>
      <c r="X23" s="107" t="s">
        <v>319</v>
      </c>
      <c r="Y23" s="107" t="s">
        <v>360</v>
      </c>
      <c r="Z23" s="153">
        <v>0.23</v>
      </c>
      <c r="AE23" s="478"/>
      <c r="AF23" s="476"/>
      <c r="AG23" s="478"/>
      <c r="AH23" s="480"/>
      <c r="AI23" s="107" t="s">
        <v>369</v>
      </c>
      <c r="AJ23" s="160">
        <v>1.278</v>
      </c>
      <c r="AK23" s="54" t="s">
        <v>157</v>
      </c>
      <c r="AL23" s="68">
        <v>0.23</v>
      </c>
    </row>
    <row r="24" spans="1:38" ht="33.6">
      <c r="A24" s="1">
        <v>11</v>
      </c>
      <c r="B24" s="214" t="s">
        <v>235</v>
      </c>
      <c r="C24" s="106">
        <f t="shared" si="0"/>
        <v>2</v>
      </c>
      <c r="D24" s="68">
        <v>1</v>
      </c>
      <c r="E24" s="68"/>
      <c r="F24" s="258"/>
      <c r="G24" s="1"/>
      <c r="H24" s="185"/>
      <c r="I24" s="258"/>
      <c r="J24" s="68">
        <v>1</v>
      </c>
      <c r="K24" s="258"/>
      <c r="L24" s="451">
        <f>'Tiền lương'!$I$16</f>
        <v>131641.5</v>
      </c>
      <c r="M24" s="451">
        <f>'Tiền lương'!$I$17</f>
        <v>145796.5</v>
      </c>
      <c r="N24" s="451">
        <f>'Tiền lương'!$I$21</f>
        <v>202416.5</v>
      </c>
      <c r="O24" s="451">
        <f>'Tiền lương'!$I$6</f>
        <v>165613.5</v>
      </c>
      <c r="P24" s="451">
        <f>'Tiền lương'!$I$7</f>
        <v>188969.25</v>
      </c>
      <c r="Q24" s="451">
        <f>'Tiền lương'!$I$8</f>
        <v>212325</v>
      </c>
      <c r="R24" s="451">
        <f>'Tiền lương'!$I$9</f>
        <v>235680.75</v>
      </c>
      <c r="S24" s="451">
        <f>'Tiền lương'!$I$12</f>
        <v>305748</v>
      </c>
      <c r="T24" s="451">
        <f t="shared" si="1"/>
        <v>367322.25</v>
      </c>
      <c r="U24" s="37">
        <v>0.11</v>
      </c>
      <c r="V24" s="451">
        <f t="shared" si="2"/>
        <v>40405.447500000002</v>
      </c>
      <c r="W24" s="160" t="s">
        <v>441</v>
      </c>
      <c r="X24" s="107" t="s">
        <v>319</v>
      </c>
      <c r="Y24" s="107" t="s">
        <v>360</v>
      </c>
      <c r="Z24" s="153">
        <v>0.11</v>
      </c>
      <c r="AE24" s="478"/>
      <c r="AF24" s="476"/>
      <c r="AG24" s="478"/>
      <c r="AH24" s="480"/>
      <c r="AI24" s="107" t="s">
        <v>429</v>
      </c>
      <c r="AJ24" s="160">
        <v>0.156</v>
      </c>
      <c r="AK24" s="54" t="s">
        <v>158</v>
      </c>
      <c r="AL24" s="68">
        <v>0.11</v>
      </c>
    </row>
    <row r="25" spans="1:38" ht="50.4">
      <c r="A25" s="1">
        <v>12</v>
      </c>
      <c r="B25" s="214" t="s">
        <v>234</v>
      </c>
      <c r="C25" s="106">
        <f t="shared" si="0"/>
        <v>2</v>
      </c>
      <c r="D25" s="68">
        <v>1</v>
      </c>
      <c r="E25" s="68"/>
      <c r="F25" s="258"/>
      <c r="G25" s="1"/>
      <c r="H25" s="185"/>
      <c r="I25" s="258"/>
      <c r="J25" s="68">
        <v>1</v>
      </c>
      <c r="K25" s="258"/>
      <c r="L25" s="451">
        <f>'Tiền lương'!$I$16</f>
        <v>131641.5</v>
      </c>
      <c r="M25" s="451">
        <f>'Tiền lương'!$I$17</f>
        <v>145796.5</v>
      </c>
      <c r="N25" s="451">
        <f>'Tiền lương'!$I$21</f>
        <v>202416.5</v>
      </c>
      <c r="O25" s="451">
        <f>'Tiền lương'!$I$6</f>
        <v>165613.5</v>
      </c>
      <c r="P25" s="451">
        <f>'Tiền lương'!$I$7</f>
        <v>188969.25</v>
      </c>
      <c r="Q25" s="451">
        <f>'Tiền lương'!$I$8</f>
        <v>212325</v>
      </c>
      <c r="R25" s="451">
        <f>'Tiền lương'!$I$9</f>
        <v>235680.75</v>
      </c>
      <c r="S25" s="451">
        <f>'Tiền lương'!$I$12</f>
        <v>305748</v>
      </c>
      <c r="T25" s="451">
        <f t="shared" si="1"/>
        <v>367322.25</v>
      </c>
      <c r="U25" s="37">
        <v>0.72</v>
      </c>
      <c r="V25" s="451">
        <f t="shared" si="2"/>
        <v>264472.02</v>
      </c>
      <c r="W25" s="160" t="s">
        <v>443</v>
      </c>
      <c r="X25" s="107" t="s">
        <v>319</v>
      </c>
      <c r="Y25" s="107" t="s">
        <v>360</v>
      </c>
      <c r="Z25" s="153">
        <v>0.72</v>
      </c>
      <c r="AE25" s="478"/>
      <c r="AF25" s="476"/>
      <c r="AG25" s="478"/>
      <c r="AH25" s="480"/>
      <c r="AI25" s="107" t="s">
        <v>429</v>
      </c>
      <c r="AJ25" s="160">
        <v>1.333</v>
      </c>
      <c r="AK25" s="54" t="s">
        <v>159</v>
      </c>
      <c r="AL25" s="68">
        <v>0.72</v>
      </c>
    </row>
    <row r="26" spans="1:38" ht="33.6">
      <c r="A26" s="106" t="s">
        <v>447</v>
      </c>
      <c r="B26" s="214" t="s">
        <v>160</v>
      </c>
      <c r="C26" s="106">
        <f t="shared" si="0"/>
        <v>2</v>
      </c>
      <c r="D26" s="68">
        <v>1</v>
      </c>
      <c r="E26" s="68"/>
      <c r="F26" s="258"/>
      <c r="G26" s="1"/>
      <c r="H26" s="185"/>
      <c r="I26" s="258"/>
      <c r="J26" s="68">
        <v>1</v>
      </c>
      <c r="K26" s="258"/>
      <c r="L26" s="451">
        <f>'Tiền lương'!$I$16</f>
        <v>131641.5</v>
      </c>
      <c r="M26" s="451">
        <f>'Tiền lương'!$I$17</f>
        <v>145796.5</v>
      </c>
      <c r="N26" s="451">
        <f>'Tiền lương'!$I$21</f>
        <v>202416.5</v>
      </c>
      <c r="O26" s="451">
        <f>'Tiền lương'!$I$6</f>
        <v>165613.5</v>
      </c>
      <c r="P26" s="451">
        <f>'Tiền lương'!$I$7</f>
        <v>188969.25</v>
      </c>
      <c r="Q26" s="451">
        <f>'Tiền lương'!$I$8</f>
        <v>212325</v>
      </c>
      <c r="R26" s="451">
        <f>'Tiền lương'!$I$9</f>
        <v>235680.75</v>
      </c>
      <c r="S26" s="451">
        <f>'Tiền lương'!$I$12</f>
        <v>305748</v>
      </c>
      <c r="T26" s="451">
        <f t="shared" si="1"/>
        <v>367322.25</v>
      </c>
      <c r="U26" s="37"/>
      <c r="V26" s="451">
        <f t="shared" si="2"/>
        <v>0</v>
      </c>
      <c r="W26" s="160" t="s">
        <v>462</v>
      </c>
      <c r="X26" s="107" t="s">
        <v>319</v>
      </c>
      <c r="Y26" s="107" t="s">
        <v>360</v>
      </c>
      <c r="Z26" s="153">
        <v>1.74</v>
      </c>
      <c r="AE26" s="478"/>
      <c r="AF26" s="476"/>
      <c r="AG26" s="478"/>
      <c r="AH26" s="480"/>
      <c r="AI26" s="107" t="s">
        <v>430</v>
      </c>
      <c r="AJ26" s="160">
        <v>3.75</v>
      </c>
      <c r="AK26" s="54" t="s">
        <v>160</v>
      </c>
      <c r="AL26" s="145">
        <v>1.74</v>
      </c>
    </row>
    <row r="27" spans="1:38" ht="41.4">
      <c r="A27" s="1">
        <v>13</v>
      </c>
      <c r="B27" s="214" t="s">
        <v>480</v>
      </c>
      <c r="C27" s="106">
        <f t="shared" si="0"/>
        <v>2</v>
      </c>
      <c r="D27" s="68">
        <v>1</v>
      </c>
      <c r="E27" s="68"/>
      <c r="F27" s="258"/>
      <c r="G27" s="1"/>
      <c r="H27" s="185"/>
      <c r="I27" s="258"/>
      <c r="J27" s="68">
        <v>1</v>
      </c>
      <c r="K27" s="258"/>
      <c r="L27" s="451">
        <f>'Tiền lương'!$I$16</f>
        <v>131641.5</v>
      </c>
      <c r="M27" s="451">
        <f>'Tiền lương'!$I$17</f>
        <v>145796.5</v>
      </c>
      <c r="N27" s="451">
        <f>'Tiền lương'!$I$21</f>
        <v>202416.5</v>
      </c>
      <c r="O27" s="451">
        <f>'Tiền lương'!$I$6</f>
        <v>165613.5</v>
      </c>
      <c r="P27" s="451">
        <f>'Tiền lương'!$I$7</f>
        <v>188969.25</v>
      </c>
      <c r="Q27" s="451">
        <f>'Tiền lương'!$I$8</f>
        <v>212325</v>
      </c>
      <c r="R27" s="451">
        <f>'Tiền lương'!$I$9</f>
        <v>235680.75</v>
      </c>
      <c r="S27" s="451">
        <f>'Tiền lương'!$I$12</f>
        <v>305748</v>
      </c>
      <c r="T27" s="451">
        <f t="shared" si="1"/>
        <v>367322.25</v>
      </c>
      <c r="U27" s="37">
        <v>0.57999999999999996</v>
      </c>
      <c r="V27" s="451">
        <f t="shared" si="2"/>
        <v>213046.905</v>
      </c>
      <c r="W27" s="160" t="s">
        <v>444</v>
      </c>
      <c r="X27" s="107" t="s">
        <v>319</v>
      </c>
      <c r="Y27" s="107" t="s">
        <v>360</v>
      </c>
      <c r="Z27" s="153">
        <v>0.57999999999999996</v>
      </c>
      <c r="AE27" s="478"/>
      <c r="AF27" s="477"/>
      <c r="AG27" s="478"/>
      <c r="AH27" s="480"/>
      <c r="AI27" s="107" t="s">
        <v>442</v>
      </c>
      <c r="AJ27" s="160">
        <v>1.127</v>
      </c>
      <c r="AK27" s="54" t="s">
        <v>161</v>
      </c>
      <c r="AL27" s="68">
        <v>0.57999999999999996</v>
      </c>
    </row>
    <row r="28" spans="1:38" ht="18">
      <c r="A28" s="35" t="s">
        <v>33</v>
      </c>
      <c r="B28" s="60" t="s">
        <v>455</v>
      </c>
      <c r="C28" s="106"/>
      <c r="D28" s="258"/>
      <c r="E28" s="258"/>
      <c r="F28" s="258"/>
      <c r="G28" s="1"/>
      <c r="H28" s="258"/>
      <c r="I28" s="258"/>
      <c r="J28" s="258"/>
      <c r="K28" s="258"/>
      <c r="L28" s="451"/>
      <c r="M28" s="451"/>
      <c r="N28" s="451"/>
      <c r="O28" s="451"/>
      <c r="P28" s="451"/>
      <c r="Q28" s="451"/>
      <c r="R28" s="451"/>
      <c r="S28" s="451"/>
      <c r="T28" s="451"/>
      <c r="U28" s="245"/>
      <c r="V28" s="451">
        <f t="shared" si="2"/>
        <v>0</v>
      </c>
      <c r="W28" s="157"/>
      <c r="X28" s="157"/>
      <c r="Y28" s="186"/>
      <c r="Z28" s="186"/>
      <c r="AA28" s="186"/>
      <c r="AB28" s="186"/>
      <c r="AC28" s="186"/>
      <c r="AD28" s="186"/>
      <c r="AE28" s="186"/>
      <c r="AF28" s="186"/>
      <c r="AG28" s="186"/>
      <c r="AH28" s="186"/>
      <c r="AI28" s="186"/>
      <c r="AJ28" s="186"/>
      <c r="AK28" s="158" t="s">
        <v>162</v>
      </c>
    </row>
    <row r="29" spans="1:38" ht="37.5" customHeight="1">
      <c r="A29" s="1">
        <v>1</v>
      </c>
      <c r="B29" s="54" t="s">
        <v>232</v>
      </c>
      <c r="C29" s="106">
        <f t="shared" si="0"/>
        <v>1</v>
      </c>
      <c r="D29" s="68"/>
      <c r="E29" s="68"/>
      <c r="F29" s="258"/>
      <c r="G29" s="1"/>
      <c r="H29" s="185"/>
      <c r="I29" s="185">
        <v>1</v>
      </c>
      <c r="J29" s="68"/>
      <c r="K29" s="258"/>
      <c r="L29" s="451">
        <f>'Tiền lương'!$I$16</f>
        <v>131641.5</v>
      </c>
      <c r="M29" s="451">
        <f>'Tiền lương'!$I$17</f>
        <v>145796.5</v>
      </c>
      <c r="N29" s="451">
        <f>'Tiền lương'!$I$21</f>
        <v>202416.5</v>
      </c>
      <c r="O29" s="451">
        <f>'Tiền lương'!$I$6</f>
        <v>165613.5</v>
      </c>
      <c r="P29" s="451">
        <f>'Tiền lương'!$I$7</f>
        <v>188969.25</v>
      </c>
      <c r="Q29" s="451">
        <f>'Tiền lương'!$I$8</f>
        <v>212325</v>
      </c>
      <c r="R29" s="451">
        <f>'Tiền lương'!$I$9</f>
        <v>235680.75</v>
      </c>
      <c r="S29" s="451">
        <f>'Tiền lương'!$I$12</f>
        <v>305748</v>
      </c>
      <c r="T29" s="451">
        <f t="shared" si="1"/>
        <v>212325</v>
      </c>
      <c r="U29" s="37">
        <v>0.04</v>
      </c>
      <c r="V29" s="451">
        <f t="shared" si="2"/>
        <v>8493</v>
      </c>
      <c r="W29" s="195" t="s">
        <v>410</v>
      </c>
      <c r="X29" s="176" t="s">
        <v>321</v>
      </c>
      <c r="Y29" s="162" t="s">
        <v>372</v>
      </c>
      <c r="Z29" s="160">
        <v>0.04</v>
      </c>
      <c r="AA29" s="470" t="s">
        <v>373</v>
      </c>
      <c r="AB29" s="468">
        <v>0.75</v>
      </c>
      <c r="AC29" s="472" t="s">
        <v>377</v>
      </c>
      <c r="AD29" s="472" t="s">
        <v>374</v>
      </c>
      <c r="AE29" s="157"/>
      <c r="AF29" s="157"/>
      <c r="AG29" s="157"/>
      <c r="AH29" s="157"/>
      <c r="AI29" s="186"/>
      <c r="AJ29" s="186"/>
      <c r="AK29" s="159" t="s">
        <v>163</v>
      </c>
    </row>
    <row r="30" spans="1:38" s="374" customFormat="1" ht="72">
      <c r="A30" s="367">
        <v>2</v>
      </c>
      <c r="B30" s="368" t="s">
        <v>231</v>
      </c>
      <c r="C30" s="369">
        <f t="shared" si="0"/>
        <v>1</v>
      </c>
      <c r="D30" s="334"/>
      <c r="E30" s="334"/>
      <c r="F30" s="370"/>
      <c r="G30" s="367">
        <v>1</v>
      </c>
      <c r="H30" s="371"/>
      <c r="I30" s="370"/>
      <c r="J30" s="334"/>
      <c r="K30" s="370"/>
      <c r="L30" s="452">
        <f>'Tiền lương'!$I$16</f>
        <v>131641.5</v>
      </c>
      <c r="M30" s="452">
        <f>'Tiền lương'!$I$17</f>
        <v>145796.5</v>
      </c>
      <c r="N30" s="452">
        <f>'Tiền lương'!$I$21</f>
        <v>202416.5</v>
      </c>
      <c r="O30" s="452">
        <f>'Tiền lương'!$I$6</f>
        <v>165613.5</v>
      </c>
      <c r="P30" s="452">
        <f>'Tiền lương'!$I$7</f>
        <v>188969.25</v>
      </c>
      <c r="Q30" s="452">
        <f>'Tiền lương'!$I$8</f>
        <v>212325</v>
      </c>
      <c r="R30" s="452">
        <f>'Tiền lương'!$I$9</f>
        <v>235680.75</v>
      </c>
      <c r="S30" s="452">
        <f>'Tiền lương'!$I$12</f>
        <v>305748</v>
      </c>
      <c r="T30" s="452">
        <f t="shared" si="1"/>
        <v>165613.5</v>
      </c>
      <c r="U30" s="393">
        <v>0.1</v>
      </c>
      <c r="V30" s="452">
        <f t="shared" si="2"/>
        <v>16561.350000000002</v>
      </c>
      <c r="W30" s="372" t="s">
        <v>410</v>
      </c>
      <c r="X30" s="367" t="s">
        <v>320</v>
      </c>
      <c r="Y30" s="373"/>
      <c r="AA30" s="471"/>
      <c r="AB30" s="469"/>
      <c r="AC30" s="473"/>
      <c r="AD30" s="473"/>
      <c r="AE30" s="375"/>
      <c r="AF30" s="375"/>
      <c r="AG30" s="376" t="s">
        <v>372</v>
      </c>
      <c r="AH30" s="468">
        <v>0.1</v>
      </c>
      <c r="AK30" s="368" t="s">
        <v>164</v>
      </c>
    </row>
    <row r="31" spans="1:38" ht="93.75" hidden="1" customHeight="1">
      <c r="A31" s="1">
        <v>3</v>
      </c>
      <c r="B31" s="54" t="s">
        <v>165</v>
      </c>
      <c r="C31" s="106"/>
      <c r="D31" s="68"/>
      <c r="E31" s="68"/>
      <c r="F31" s="258"/>
      <c r="G31" s="1"/>
      <c r="H31" s="185"/>
      <c r="I31" s="258"/>
      <c r="J31" s="68"/>
      <c r="K31" s="258"/>
      <c r="L31" s="451">
        <f>'Tiền lương'!$I$16</f>
        <v>131641.5</v>
      </c>
      <c r="M31" s="451">
        <f>'Tiền lương'!$I$17</f>
        <v>145796.5</v>
      </c>
      <c r="N31" s="451">
        <f>'Tiền lương'!$I$21</f>
        <v>202416.5</v>
      </c>
      <c r="O31" s="451">
        <f>'Tiền lương'!$I$6</f>
        <v>165613.5</v>
      </c>
      <c r="P31" s="451">
        <f>'Tiền lương'!$I$7</f>
        <v>188969.25</v>
      </c>
      <c r="Q31" s="451">
        <f>'Tiền lương'!$I$8</f>
        <v>212325</v>
      </c>
      <c r="R31" s="451">
        <f>'Tiền lương'!$I$9</f>
        <v>235680.75</v>
      </c>
      <c r="S31" s="451">
        <f>'Tiền lương'!$I$12</f>
        <v>305748</v>
      </c>
      <c r="T31" s="451">
        <f t="shared" si="1"/>
        <v>0</v>
      </c>
      <c r="U31" s="37"/>
      <c r="V31" s="451">
        <f t="shared" si="2"/>
        <v>0</v>
      </c>
      <c r="W31" s="187" t="s">
        <v>228</v>
      </c>
      <c r="X31" s="187"/>
      <c r="Y31" s="161"/>
      <c r="Z31" s="186"/>
      <c r="AA31" s="168"/>
      <c r="AB31" s="157"/>
      <c r="AC31" s="473"/>
      <c r="AD31" s="473"/>
      <c r="AE31" s="157"/>
      <c r="AF31" s="157"/>
      <c r="AG31" s="157"/>
      <c r="AH31" s="469"/>
      <c r="AI31" s="186"/>
      <c r="AJ31" s="186"/>
      <c r="AK31" s="159" t="s">
        <v>165</v>
      </c>
    </row>
    <row r="32" spans="1:38" ht="87.75" customHeight="1">
      <c r="A32" s="1">
        <v>4</v>
      </c>
      <c r="B32" s="54" t="s">
        <v>230</v>
      </c>
      <c r="C32" s="106">
        <f t="shared" si="0"/>
        <v>1</v>
      </c>
      <c r="D32" s="68"/>
      <c r="E32" s="68"/>
      <c r="F32" s="258"/>
      <c r="G32" s="1"/>
      <c r="H32" s="185"/>
      <c r="I32" s="68">
        <v>1</v>
      </c>
      <c r="J32" s="68"/>
      <c r="K32" s="258"/>
      <c r="L32" s="451">
        <f>'Tiền lương'!$I$16</f>
        <v>131641.5</v>
      </c>
      <c r="M32" s="451">
        <f>'Tiền lương'!$I$17</f>
        <v>145796.5</v>
      </c>
      <c r="N32" s="451">
        <f>'Tiền lương'!$I$21</f>
        <v>202416.5</v>
      </c>
      <c r="O32" s="451">
        <f>'Tiền lương'!$I$6</f>
        <v>165613.5</v>
      </c>
      <c r="P32" s="451">
        <f>'Tiền lương'!$I$7</f>
        <v>188969.25</v>
      </c>
      <c r="Q32" s="451">
        <f>'Tiền lương'!$I$8</f>
        <v>212325</v>
      </c>
      <c r="R32" s="451">
        <f>'Tiền lương'!$I$9</f>
        <v>235680.75</v>
      </c>
      <c r="S32" s="451">
        <f>'Tiền lương'!$I$12</f>
        <v>305748</v>
      </c>
      <c r="T32" s="451">
        <f t="shared" si="1"/>
        <v>212325</v>
      </c>
      <c r="U32" s="37">
        <v>1.4999999999999999E-2</v>
      </c>
      <c r="V32" s="451">
        <f t="shared" si="2"/>
        <v>3184.875</v>
      </c>
      <c r="W32" s="198" t="s">
        <v>431</v>
      </c>
      <c r="X32" s="176" t="s">
        <v>321</v>
      </c>
      <c r="Y32" s="162" t="s">
        <v>372</v>
      </c>
      <c r="Z32" s="160">
        <v>0.21</v>
      </c>
      <c r="AA32" s="168" t="s">
        <v>373</v>
      </c>
      <c r="AB32" s="118">
        <v>1.4999999999999999E-2</v>
      </c>
      <c r="AC32" s="473"/>
      <c r="AD32" s="473"/>
      <c r="AE32" s="157"/>
      <c r="AF32" s="157"/>
      <c r="AG32" s="168" t="s">
        <v>353</v>
      </c>
      <c r="AH32" s="165" t="s">
        <v>375</v>
      </c>
      <c r="AI32" s="186"/>
      <c r="AJ32" s="186"/>
      <c r="AK32" s="159" t="s">
        <v>166</v>
      </c>
    </row>
    <row r="33" spans="1:37" s="207" customFormat="1" ht="36" hidden="1">
      <c r="A33" s="1">
        <v>5</v>
      </c>
      <c r="B33" s="54" t="s">
        <v>445</v>
      </c>
      <c r="C33" s="106">
        <f t="shared" si="0"/>
        <v>0</v>
      </c>
      <c r="D33" s="68"/>
      <c r="E33" s="68"/>
      <c r="F33" s="258"/>
      <c r="G33" s="1"/>
      <c r="H33" s="185"/>
      <c r="I33" s="68"/>
      <c r="J33" s="68"/>
      <c r="K33" s="258"/>
      <c r="L33" s="451">
        <f>'Tiền lương'!$I$16</f>
        <v>131641.5</v>
      </c>
      <c r="M33" s="451">
        <f>'Tiền lương'!$I$17</f>
        <v>145796.5</v>
      </c>
      <c r="N33" s="451">
        <f>'Tiền lương'!$I$21</f>
        <v>202416.5</v>
      </c>
      <c r="O33" s="451">
        <f>'Tiền lương'!$I$6</f>
        <v>165613.5</v>
      </c>
      <c r="P33" s="451">
        <f>'Tiền lương'!$I$7</f>
        <v>188969.25</v>
      </c>
      <c r="Q33" s="451">
        <f>'Tiền lương'!$I$8</f>
        <v>212325</v>
      </c>
      <c r="R33" s="451">
        <f>'Tiền lương'!$I$9</f>
        <v>235680.75</v>
      </c>
      <c r="S33" s="451">
        <f>'Tiền lương'!$I$12</f>
        <v>305748</v>
      </c>
      <c r="T33" s="451">
        <f t="shared" si="1"/>
        <v>0</v>
      </c>
      <c r="U33" s="1">
        <v>0.02</v>
      </c>
      <c r="V33" s="451">
        <f t="shared" si="2"/>
        <v>0</v>
      </c>
      <c r="W33" s="195" t="s">
        <v>410</v>
      </c>
      <c r="X33" s="202" t="s">
        <v>318</v>
      </c>
      <c r="Y33" s="205" t="s">
        <v>372</v>
      </c>
      <c r="Z33" s="164">
        <v>0.02</v>
      </c>
      <c r="AA33" s="169" t="s">
        <v>373</v>
      </c>
      <c r="AB33" s="164">
        <v>0.1</v>
      </c>
      <c r="AC33" s="473"/>
      <c r="AD33" s="473"/>
      <c r="AE33" s="204"/>
      <c r="AF33" s="204"/>
      <c r="AG33" s="204"/>
      <c r="AH33" s="204"/>
      <c r="AI33" s="206"/>
      <c r="AJ33" s="206"/>
      <c r="AK33" s="203" t="s">
        <v>227</v>
      </c>
    </row>
    <row r="34" spans="1:37" ht="18">
      <c r="A34" s="35" t="s">
        <v>34</v>
      </c>
      <c r="B34" s="60" t="s">
        <v>167</v>
      </c>
      <c r="C34" s="106"/>
      <c r="D34" s="258"/>
      <c r="E34" s="258"/>
      <c r="F34" s="258"/>
      <c r="G34" s="1"/>
      <c r="H34" s="258"/>
      <c r="I34" s="258"/>
      <c r="J34" s="258"/>
      <c r="K34" s="258"/>
      <c r="L34" s="451"/>
      <c r="M34" s="451"/>
      <c r="N34" s="451"/>
      <c r="O34" s="451"/>
      <c r="P34" s="451"/>
      <c r="Q34" s="451"/>
      <c r="R34" s="451"/>
      <c r="S34" s="451"/>
      <c r="T34" s="451"/>
      <c r="U34" s="245"/>
      <c r="V34" s="451">
        <f t="shared" si="2"/>
        <v>0</v>
      </c>
      <c r="W34" s="154"/>
      <c r="X34" s="154"/>
      <c r="AK34" s="60" t="s">
        <v>167</v>
      </c>
    </row>
    <row r="35" spans="1:37" ht="38.25" customHeight="1">
      <c r="A35" s="37">
        <v>1</v>
      </c>
      <c r="B35" s="250" t="s">
        <v>167</v>
      </c>
      <c r="C35" s="106">
        <f t="shared" si="0"/>
        <v>3</v>
      </c>
      <c r="D35" s="258">
        <v>1</v>
      </c>
      <c r="E35" s="258">
        <v>1</v>
      </c>
      <c r="F35" s="258"/>
      <c r="G35" s="1"/>
      <c r="H35" s="258">
        <v>1</v>
      </c>
      <c r="I35" s="258"/>
      <c r="J35" s="258"/>
      <c r="K35" s="258"/>
      <c r="L35" s="451">
        <f>'Tiền lương'!$I$16</f>
        <v>131641.5</v>
      </c>
      <c r="M35" s="451">
        <f>'Tiền lương'!$I$17</f>
        <v>145796.5</v>
      </c>
      <c r="N35" s="451">
        <f>'Tiền lương'!$I$21</f>
        <v>202416.5</v>
      </c>
      <c r="O35" s="451">
        <f>'Tiền lương'!$I$6</f>
        <v>165613.5</v>
      </c>
      <c r="P35" s="451">
        <f>'Tiền lương'!$I$7</f>
        <v>188969.25</v>
      </c>
      <c r="Q35" s="451">
        <f>'Tiền lương'!$I$8</f>
        <v>212325</v>
      </c>
      <c r="R35" s="451">
        <f>'Tiền lương'!$I$9</f>
        <v>235680.75</v>
      </c>
      <c r="S35" s="451">
        <f>'Tiền lương'!$I$12</f>
        <v>305748</v>
      </c>
      <c r="T35" s="451">
        <f t="shared" si="1"/>
        <v>466407.25</v>
      </c>
      <c r="U35" s="37">
        <v>0.16800000000000001</v>
      </c>
      <c r="V35" s="451">
        <f t="shared" si="2"/>
        <v>78356.418000000005</v>
      </c>
      <c r="W35" s="195" t="s">
        <v>411</v>
      </c>
      <c r="X35" s="156" t="s">
        <v>322</v>
      </c>
      <c r="Y35" s="168" t="s">
        <v>354</v>
      </c>
      <c r="Z35" s="167">
        <v>0.16</v>
      </c>
      <c r="AA35" s="168" t="s">
        <v>373</v>
      </c>
      <c r="AB35" s="167">
        <v>0.26500000000000001</v>
      </c>
      <c r="AC35" s="467" t="s">
        <v>378</v>
      </c>
      <c r="AD35" s="467" t="s">
        <v>381</v>
      </c>
      <c r="AE35" s="169" t="s">
        <v>376</v>
      </c>
      <c r="AF35" s="164">
        <v>4.5999999999999999E-2</v>
      </c>
      <c r="AG35" s="168" t="s">
        <v>379</v>
      </c>
      <c r="AH35" s="160">
        <v>0.59</v>
      </c>
      <c r="AI35" s="168" t="s">
        <v>364</v>
      </c>
      <c r="AJ35" s="118">
        <v>0.158</v>
      </c>
      <c r="AK35" s="54" t="s">
        <v>167</v>
      </c>
    </row>
    <row r="36" spans="1:37" ht="18.75" hidden="1" customHeight="1">
      <c r="A36" s="1">
        <v>1</v>
      </c>
      <c r="B36" s="101" t="s">
        <v>168</v>
      </c>
      <c r="C36" s="106">
        <f t="shared" si="0"/>
        <v>1</v>
      </c>
      <c r="D36" s="68"/>
      <c r="E36" s="68">
        <v>1</v>
      </c>
      <c r="F36" s="68"/>
      <c r="G36" s="37"/>
      <c r="H36" s="185"/>
      <c r="I36" s="185"/>
      <c r="J36" s="68"/>
      <c r="K36" s="258"/>
      <c r="L36" s="451">
        <f>'Tiền lương'!$I$16</f>
        <v>131641.5</v>
      </c>
      <c r="M36" s="451">
        <f>'Tiền lương'!$I$17</f>
        <v>145796.5</v>
      </c>
      <c r="N36" s="451">
        <f>'Tiền lương'!$I$21</f>
        <v>202416.5</v>
      </c>
      <c r="O36" s="451">
        <f>'Tiền lương'!$I$6</f>
        <v>165613.5</v>
      </c>
      <c r="P36" s="451">
        <f>'Tiền lương'!$I$7</f>
        <v>188969.25</v>
      </c>
      <c r="Q36" s="451">
        <f>'Tiền lương'!$I$8</f>
        <v>212325</v>
      </c>
      <c r="R36" s="451">
        <f>'Tiền lương'!$I$9</f>
        <v>235680.75</v>
      </c>
      <c r="S36" s="451">
        <f>'Tiền lương'!$I$12</f>
        <v>305748</v>
      </c>
      <c r="T36" s="451">
        <f t="shared" si="1"/>
        <v>145796.5</v>
      </c>
      <c r="U36" s="1">
        <v>8.9999999999999993E-3</v>
      </c>
      <c r="V36" s="451">
        <f t="shared" si="2"/>
        <v>1312.1685</v>
      </c>
      <c r="W36" s="154"/>
      <c r="X36" s="154"/>
      <c r="Y36" s="168"/>
      <c r="Z36" s="154"/>
      <c r="AA36" s="168"/>
      <c r="AC36" s="467"/>
      <c r="AD36" s="467"/>
      <c r="AE36" s="168"/>
      <c r="AK36" s="54" t="s">
        <v>168</v>
      </c>
    </row>
    <row r="37" spans="1:37" ht="75" hidden="1" customHeight="1">
      <c r="A37" s="1">
        <v>2</v>
      </c>
      <c r="B37" s="101" t="s">
        <v>169</v>
      </c>
      <c r="C37" s="106">
        <f t="shared" si="0"/>
        <v>1</v>
      </c>
      <c r="D37" s="68"/>
      <c r="E37" s="68">
        <v>1</v>
      </c>
      <c r="F37" s="68"/>
      <c r="G37" s="37"/>
      <c r="H37" s="185"/>
      <c r="I37" s="185"/>
      <c r="J37" s="68"/>
      <c r="K37" s="258"/>
      <c r="L37" s="451">
        <f>'Tiền lương'!$I$16</f>
        <v>131641.5</v>
      </c>
      <c r="M37" s="451">
        <f>'Tiền lương'!$I$17</f>
        <v>145796.5</v>
      </c>
      <c r="N37" s="451">
        <f>'Tiền lương'!$I$21</f>
        <v>202416.5</v>
      </c>
      <c r="O37" s="451">
        <f>'Tiền lương'!$I$6</f>
        <v>165613.5</v>
      </c>
      <c r="P37" s="451">
        <f>'Tiền lương'!$I$7</f>
        <v>188969.25</v>
      </c>
      <c r="Q37" s="451">
        <f>'Tiền lương'!$I$8</f>
        <v>212325</v>
      </c>
      <c r="R37" s="451">
        <f>'Tiền lương'!$I$9</f>
        <v>235680.75</v>
      </c>
      <c r="S37" s="451">
        <f>'Tiền lương'!$I$12</f>
        <v>305748</v>
      </c>
      <c r="T37" s="451">
        <f t="shared" si="1"/>
        <v>145796.5</v>
      </c>
      <c r="U37" s="1">
        <v>1E-3</v>
      </c>
      <c r="V37" s="451">
        <f t="shared" si="2"/>
        <v>145.79650000000001</v>
      </c>
      <c r="W37" s="154"/>
      <c r="X37" s="154"/>
      <c r="Y37" s="168"/>
      <c r="Z37" s="154"/>
      <c r="AA37" s="168"/>
      <c r="AC37" s="467"/>
      <c r="AD37" s="467"/>
      <c r="AE37" s="168"/>
      <c r="AK37" s="54" t="s">
        <v>169</v>
      </c>
    </row>
    <row r="38" spans="1:37" ht="56.25" hidden="1" customHeight="1">
      <c r="A38" s="1">
        <v>3</v>
      </c>
      <c r="B38" s="101" t="s">
        <v>170</v>
      </c>
      <c r="C38" s="106">
        <f t="shared" si="0"/>
        <v>1</v>
      </c>
      <c r="D38" s="68"/>
      <c r="E38" s="68">
        <v>1</v>
      </c>
      <c r="F38" s="68"/>
      <c r="G38" s="37"/>
      <c r="H38" s="185"/>
      <c r="I38" s="185"/>
      <c r="J38" s="68"/>
      <c r="K38" s="258"/>
      <c r="L38" s="451">
        <f>'Tiền lương'!$I$16</f>
        <v>131641.5</v>
      </c>
      <c r="M38" s="451">
        <f>'Tiền lương'!$I$17</f>
        <v>145796.5</v>
      </c>
      <c r="N38" s="451">
        <f>'Tiền lương'!$I$21</f>
        <v>202416.5</v>
      </c>
      <c r="O38" s="451">
        <f>'Tiền lương'!$I$6</f>
        <v>165613.5</v>
      </c>
      <c r="P38" s="451">
        <f>'Tiền lương'!$I$7</f>
        <v>188969.25</v>
      </c>
      <c r="Q38" s="451">
        <f>'Tiền lương'!$I$8</f>
        <v>212325</v>
      </c>
      <c r="R38" s="451">
        <f>'Tiền lương'!$I$9</f>
        <v>235680.75</v>
      </c>
      <c r="S38" s="451">
        <f>'Tiền lương'!$I$12</f>
        <v>305748</v>
      </c>
      <c r="T38" s="451">
        <f t="shared" si="1"/>
        <v>145796.5</v>
      </c>
      <c r="U38" s="1">
        <v>0.15</v>
      </c>
      <c r="V38" s="451">
        <f t="shared" si="2"/>
        <v>21869.474999999999</v>
      </c>
      <c r="W38" s="154"/>
      <c r="X38" s="154"/>
      <c r="Y38" s="168"/>
      <c r="Z38" s="154"/>
      <c r="AA38" s="168"/>
      <c r="AC38" s="467"/>
      <c r="AD38" s="467"/>
      <c r="AE38" s="168"/>
      <c r="AK38" s="54" t="s">
        <v>170</v>
      </c>
    </row>
    <row r="39" spans="1:37" ht="56.25" hidden="1" customHeight="1">
      <c r="A39" s="1">
        <v>4</v>
      </c>
      <c r="B39" s="101" t="s">
        <v>171</v>
      </c>
      <c r="C39" s="106">
        <f t="shared" si="0"/>
        <v>2</v>
      </c>
      <c r="D39" s="68">
        <v>1</v>
      </c>
      <c r="E39" s="68"/>
      <c r="F39" s="258"/>
      <c r="G39" s="1"/>
      <c r="H39" s="68">
        <v>1</v>
      </c>
      <c r="I39" s="185"/>
      <c r="J39" s="68"/>
      <c r="K39" s="258"/>
      <c r="L39" s="451">
        <f>'Tiền lương'!$I$16</f>
        <v>131641.5</v>
      </c>
      <c r="M39" s="451">
        <f>'Tiền lương'!$I$17</f>
        <v>145796.5</v>
      </c>
      <c r="N39" s="451">
        <f>'Tiền lương'!$I$21</f>
        <v>202416.5</v>
      </c>
      <c r="O39" s="451">
        <f>'Tiền lương'!$I$6</f>
        <v>165613.5</v>
      </c>
      <c r="P39" s="451">
        <f>'Tiền lương'!$I$7</f>
        <v>188969.25</v>
      </c>
      <c r="Q39" s="451">
        <f>'Tiền lương'!$I$8</f>
        <v>212325</v>
      </c>
      <c r="R39" s="451">
        <f>'Tiền lương'!$I$9</f>
        <v>235680.75</v>
      </c>
      <c r="S39" s="451">
        <f>'Tiền lương'!$I$12</f>
        <v>305748</v>
      </c>
      <c r="T39" s="451">
        <f t="shared" si="1"/>
        <v>320610.75</v>
      </c>
      <c r="U39" s="1">
        <v>0.16800000000000001</v>
      </c>
      <c r="V39" s="451">
        <f t="shared" si="2"/>
        <v>53862.606</v>
      </c>
      <c r="W39" s="154"/>
      <c r="X39" s="154"/>
      <c r="Y39" s="168"/>
      <c r="Z39" s="154"/>
      <c r="AA39" s="168"/>
      <c r="AC39" s="467"/>
      <c r="AD39" s="467"/>
      <c r="AE39" s="168"/>
      <c r="AK39" s="54" t="s">
        <v>171</v>
      </c>
    </row>
    <row r="40" spans="1:37" ht="63" customHeight="1">
      <c r="A40" s="1">
        <v>2</v>
      </c>
      <c r="B40" s="101" t="s">
        <v>481</v>
      </c>
      <c r="C40" s="106">
        <f t="shared" si="0"/>
        <v>2</v>
      </c>
      <c r="D40" s="68">
        <v>1</v>
      </c>
      <c r="E40" s="68"/>
      <c r="F40" s="258"/>
      <c r="G40" s="1"/>
      <c r="H40" s="68">
        <v>1</v>
      </c>
      <c r="I40" s="185"/>
      <c r="J40" s="68"/>
      <c r="K40" s="258"/>
      <c r="L40" s="451">
        <f>'Tiền lương'!$I$16</f>
        <v>131641.5</v>
      </c>
      <c r="M40" s="451">
        <f>'Tiền lương'!$I$17</f>
        <v>145796.5</v>
      </c>
      <c r="N40" s="451">
        <f>'Tiền lương'!$I$21</f>
        <v>202416.5</v>
      </c>
      <c r="O40" s="451">
        <f>'Tiền lương'!$I$6</f>
        <v>165613.5</v>
      </c>
      <c r="P40" s="451">
        <f>'Tiền lương'!$I$7</f>
        <v>188969.25</v>
      </c>
      <c r="Q40" s="451">
        <f>'Tiền lương'!$I$8</f>
        <v>212325</v>
      </c>
      <c r="R40" s="451">
        <f>'Tiền lương'!$I$9</f>
        <v>235680.75</v>
      </c>
      <c r="S40" s="451">
        <f>'Tiền lương'!$I$12</f>
        <v>305748</v>
      </c>
      <c r="T40" s="451">
        <f t="shared" si="1"/>
        <v>320610.75</v>
      </c>
      <c r="U40" s="1">
        <v>0.1</v>
      </c>
      <c r="V40" s="451">
        <f t="shared" si="2"/>
        <v>32061.075000000001</v>
      </c>
      <c r="W40" s="195" t="s">
        <v>410</v>
      </c>
      <c r="X40" s="154"/>
      <c r="Y40" s="168"/>
      <c r="Z40" s="154"/>
      <c r="AA40" s="168" t="s">
        <v>373</v>
      </c>
      <c r="AB40" s="170">
        <v>0.1</v>
      </c>
      <c r="AC40" s="467"/>
      <c r="AD40" s="467"/>
      <c r="AE40" s="168"/>
      <c r="AK40" s="54" t="s">
        <v>172</v>
      </c>
    </row>
    <row r="41" spans="1:37" s="192" customFormat="1" ht="34.799999999999997">
      <c r="A41" s="2" t="s">
        <v>35</v>
      </c>
      <c r="B41" s="60" t="s">
        <v>173</v>
      </c>
      <c r="C41" s="93"/>
      <c r="D41" s="94"/>
      <c r="E41" s="94"/>
      <c r="F41" s="251"/>
      <c r="G41" s="2"/>
      <c r="H41" s="252"/>
      <c r="I41" s="94"/>
      <c r="J41" s="94"/>
      <c r="K41" s="251"/>
      <c r="L41" s="453"/>
      <c r="M41" s="453"/>
      <c r="N41" s="453"/>
      <c r="O41" s="453"/>
      <c r="P41" s="453"/>
      <c r="Q41" s="453"/>
      <c r="R41" s="453"/>
      <c r="S41" s="453"/>
      <c r="T41" s="453"/>
      <c r="U41" s="449"/>
      <c r="V41" s="453">
        <f t="shared" si="2"/>
        <v>0</v>
      </c>
      <c r="W41" s="190"/>
      <c r="X41" s="190"/>
      <c r="Y41" s="171"/>
      <c r="Z41" s="172"/>
      <c r="AA41" s="173"/>
      <c r="AB41" s="172"/>
      <c r="AC41" s="174"/>
      <c r="AD41" s="174"/>
      <c r="AE41" s="191"/>
      <c r="AF41" s="191"/>
      <c r="AG41" s="190"/>
      <c r="AH41" s="190"/>
      <c r="AI41" s="191"/>
      <c r="AJ41" s="191"/>
      <c r="AK41" s="158" t="s">
        <v>173</v>
      </c>
    </row>
    <row r="42" spans="1:37" ht="93" customHeight="1">
      <c r="A42" s="1">
        <v>1</v>
      </c>
      <c r="B42" s="54" t="s">
        <v>173</v>
      </c>
      <c r="C42" s="106">
        <v>1</v>
      </c>
      <c r="D42" s="68">
        <v>1</v>
      </c>
      <c r="E42" s="68"/>
      <c r="F42" s="258"/>
      <c r="G42" s="1"/>
      <c r="H42" s="185"/>
      <c r="I42" s="68"/>
      <c r="J42" s="68"/>
      <c r="K42" s="258"/>
      <c r="L42" s="451">
        <f>'Tiền lương'!$I$16</f>
        <v>131641.5</v>
      </c>
      <c r="M42" s="451">
        <f>'Tiền lương'!$I$17</f>
        <v>145796.5</v>
      </c>
      <c r="N42" s="451">
        <f>'Tiền lương'!$I$21</f>
        <v>202416.5</v>
      </c>
      <c r="O42" s="451">
        <f>'Tiền lương'!$I$6</f>
        <v>165613.5</v>
      </c>
      <c r="P42" s="451">
        <f>'Tiền lương'!$I$7</f>
        <v>188969.25</v>
      </c>
      <c r="Q42" s="451">
        <f>'Tiền lương'!$I$8</f>
        <v>212325</v>
      </c>
      <c r="R42" s="451">
        <f>'Tiền lương'!$I$9</f>
        <v>235680.75</v>
      </c>
      <c r="S42" s="451">
        <f>'Tiền lương'!$I$12</f>
        <v>305748</v>
      </c>
      <c r="T42" s="451">
        <f t="shared" si="1"/>
        <v>131641.5</v>
      </c>
      <c r="U42" s="37">
        <v>2.5340000000000003</v>
      </c>
      <c r="V42" s="451">
        <f t="shared" si="2"/>
        <v>333579.56100000005</v>
      </c>
      <c r="W42" s="195" t="s">
        <v>411</v>
      </c>
      <c r="X42" s="176" t="s">
        <v>319</v>
      </c>
      <c r="Y42" s="168" t="s">
        <v>354</v>
      </c>
      <c r="Z42" s="160">
        <v>2.58</v>
      </c>
      <c r="AA42" s="168" t="s">
        <v>373</v>
      </c>
      <c r="AB42" s="170">
        <v>2</v>
      </c>
      <c r="AC42" s="163" t="s">
        <v>380</v>
      </c>
      <c r="AD42" s="467" t="s">
        <v>381</v>
      </c>
      <c r="AE42" s="169" t="s">
        <v>376</v>
      </c>
      <c r="AF42" s="164">
        <v>9.4000000000000004E-3</v>
      </c>
      <c r="AG42" s="168" t="s">
        <v>379</v>
      </c>
      <c r="AH42" s="157"/>
      <c r="AI42" s="168" t="s">
        <v>364</v>
      </c>
      <c r="AJ42" s="167">
        <v>2.5339999999999998</v>
      </c>
      <c r="AK42" s="159" t="s">
        <v>173</v>
      </c>
    </row>
    <row r="43" spans="1:37" ht="36" hidden="1">
      <c r="A43" s="1">
        <v>1</v>
      </c>
      <c r="B43" s="54" t="s">
        <v>174</v>
      </c>
      <c r="C43" s="106">
        <f t="shared" si="0"/>
        <v>1</v>
      </c>
      <c r="D43" s="68">
        <v>1</v>
      </c>
      <c r="E43" s="68"/>
      <c r="F43" s="258"/>
      <c r="G43" s="1"/>
      <c r="H43" s="185"/>
      <c r="I43" s="68"/>
      <c r="J43" s="68"/>
      <c r="K43" s="258"/>
      <c r="L43" s="451">
        <f>'Tiền lương'!$I$16</f>
        <v>131641.5</v>
      </c>
      <c r="M43" s="451">
        <f>'Tiền lương'!$I$17</f>
        <v>145796.5</v>
      </c>
      <c r="N43" s="451">
        <f>'Tiền lương'!$I$21</f>
        <v>202416.5</v>
      </c>
      <c r="O43" s="451">
        <f>'Tiền lương'!$I$6</f>
        <v>165613.5</v>
      </c>
      <c r="P43" s="451">
        <f>'Tiền lương'!$I$7</f>
        <v>188969.25</v>
      </c>
      <c r="Q43" s="451">
        <f>'Tiền lương'!$I$8</f>
        <v>212325</v>
      </c>
      <c r="R43" s="451">
        <f>'Tiền lương'!$I$9</f>
        <v>235680.75</v>
      </c>
      <c r="S43" s="451">
        <f>'Tiền lương'!$I$12</f>
        <v>305748</v>
      </c>
      <c r="T43" s="451">
        <f t="shared" si="1"/>
        <v>131641.5</v>
      </c>
      <c r="U43" s="1">
        <v>0.113</v>
      </c>
      <c r="V43" s="451">
        <f t="shared" si="2"/>
        <v>14875.4895</v>
      </c>
      <c r="W43" s="157"/>
      <c r="X43" s="157"/>
      <c r="Y43" s="162"/>
      <c r="Z43" s="160"/>
      <c r="AA43" s="168"/>
      <c r="AB43" s="160"/>
      <c r="AD43" s="467"/>
      <c r="AE43" s="186"/>
      <c r="AF43" s="186"/>
      <c r="AG43" s="157"/>
      <c r="AH43" s="157"/>
      <c r="AI43" s="186"/>
      <c r="AJ43" s="186"/>
      <c r="AK43" s="159" t="s">
        <v>174</v>
      </c>
    </row>
    <row r="44" spans="1:37" ht="36" hidden="1">
      <c r="A44" s="1">
        <v>2</v>
      </c>
      <c r="B44" s="54" t="s">
        <v>175</v>
      </c>
      <c r="C44" s="106">
        <f t="shared" si="0"/>
        <v>1</v>
      </c>
      <c r="D44" s="68">
        <v>1</v>
      </c>
      <c r="E44" s="68"/>
      <c r="F44" s="258"/>
      <c r="G44" s="1"/>
      <c r="H44" s="185"/>
      <c r="I44" s="68"/>
      <c r="J44" s="68"/>
      <c r="K44" s="258"/>
      <c r="L44" s="451">
        <f>'Tiền lương'!$I$16</f>
        <v>131641.5</v>
      </c>
      <c r="M44" s="451">
        <f>'Tiền lương'!$I$17</f>
        <v>145796.5</v>
      </c>
      <c r="N44" s="451">
        <f>'Tiền lương'!$I$21</f>
        <v>202416.5</v>
      </c>
      <c r="O44" s="451">
        <f>'Tiền lương'!$I$6</f>
        <v>165613.5</v>
      </c>
      <c r="P44" s="451">
        <f>'Tiền lương'!$I$7</f>
        <v>188969.25</v>
      </c>
      <c r="Q44" s="451">
        <f>'Tiền lương'!$I$8</f>
        <v>212325</v>
      </c>
      <c r="R44" s="451">
        <f>'Tiền lương'!$I$9</f>
        <v>235680.75</v>
      </c>
      <c r="S44" s="451">
        <f>'Tiền lương'!$I$12</f>
        <v>305748</v>
      </c>
      <c r="T44" s="451">
        <f>D44*L44+E44*M44+F44*N44+G44*O44+H44*P44+I44*Q44+J44*R44+K44*S44</f>
        <v>131641.5</v>
      </c>
      <c r="U44" s="1">
        <v>2.218</v>
      </c>
      <c r="V44" s="451">
        <f>T44*U44</f>
        <v>291980.84700000001</v>
      </c>
      <c r="W44" s="157"/>
      <c r="X44" s="157"/>
      <c r="Y44" s="162"/>
      <c r="Z44" s="160"/>
      <c r="AA44" s="168"/>
      <c r="AB44" s="160"/>
      <c r="AD44" s="467"/>
      <c r="AE44" s="186"/>
      <c r="AF44" s="186"/>
      <c r="AG44" s="157"/>
      <c r="AH44" s="157"/>
      <c r="AI44" s="186"/>
      <c r="AJ44" s="186"/>
      <c r="AK44" s="159" t="s">
        <v>175</v>
      </c>
    </row>
    <row r="45" spans="1:37" ht="54" hidden="1">
      <c r="A45" s="1">
        <v>3</v>
      </c>
      <c r="B45" s="54" t="s">
        <v>176</v>
      </c>
      <c r="C45" s="106">
        <f t="shared" si="0"/>
        <v>1</v>
      </c>
      <c r="D45" s="68"/>
      <c r="E45" s="68">
        <v>1</v>
      </c>
      <c r="F45" s="258"/>
      <c r="G45" s="1"/>
      <c r="H45" s="185"/>
      <c r="I45" s="68"/>
      <c r="J45" s="68"/>
      <c r="K45" s="258"/>
      <c r="L45" s="451">
        <f>'Tiền lương'!$I$16</f>
        <v>131641.5</v>
      </c>
      <c r="M45" s="451">
        <f>'Tiền lương'!$I$17</f>
        <v>145796.5</v>
      </c>
      <c r="N45" s="451">
        <f>'Tiền lương'!$I$21</f>
        <v>202416.5</v>
      </c>
      <c r="O45" s="451">
        <f>'Tiền lương'!$I$6</f>
        <v>165613.5</v>
      </c>
      <c r="P45" s="451">
        <f>'Tiền lương'!$I$7</f>
        <v>188969.25</v>
      </c>
      <c r="Q45" s="451">
        <f>'Tiền lương'!$I$8</f>
        <v>212325</v>
      </c>
      <c r="R45" s="451">
        <f>'Tiền lương'!$I$9</f>
        <v>235680.75</v>
      </c>
      <c r="S45" s="451">
        <f>'Tiền lương'!$I$12</f>
        <v>305748</v>
      </c>
      <c r="T45" s="451">
        <f t="shared" si="1"/>
        <v>145796.5</v>
      </c>
      <c r="U45" s="1">
        <v>0.11899999999999999</v>
      </c>
      <c r="V45" s="451">
        <f t="shared" si="2"/>
        <v>17349.783499999998</v>
      </c>
      <c r="W45" s="157"/>
      <c r="X45" s="157"/>
      <c r="Y45" s="162"/>
      <c r="Z45" s="160"/>
      <c r="AA45" s="168"/>
      <c r="AB45" s="160"/>
      <c r="AD45" s="467"/>
      <c r="AE45" s="186"/>
      <c r="AF45" s="186"/>
      <c r="AG45" s="157"/>
      <c r="AH45" s="157"/>
      <c r="AI45" s="186"/>
      <c r="AJ45" s="186"/>
      <c r="AK45" s="159" t="s">
        <v>176</v>
      </c>
    </row>
    <row r="46" spans="1:37" ht="36" hidden="1">
      <c r="A46" s="1">
        <v>4</v>
      </c>
      <c r="B46" s="54" t="s">
        <v>177</v>
      </c>
      <c r="C46" s="106">
        <f t="shared" si="0"/>
        <v>1</v>
      </c>
      <c r="D46" s="68"/>
      <c r="E46" s="68">
        <v>1</v>
      </c>
      <c r="F46" s="258"/>
      <c r="G46" s="1"/>
      <c r="H46" s="185"/>
      <c r="I46" s="68"/>
      <c r="J46" s="68"/>
      <c r="K46" s="258"/>
      <c r="L46" s="451">
        <f>'Tiền lương'!$I$16</f>
        <v>131641.5</v>
      </c>
      <c r="M46" s="451">
        <f>'Tiền lương'!$I$17</f>
        <v>145796.5</v>
      </c>
      <c r="N46" s="451">
        <f>'Tiền lương'!$I$21</f>
        <v>202416.5</v>
      </c>
      <c r="O46" s="451">
        <f>'Tiền lương'!$I$6</f>
        <v>165613.5</v>
      </c>
      <c r="P46" s="451">
        <f>'Tiền lương'!$I$7</f>
        <v>188969.25</v>
      </c>
      <c r="Q46" s="451">
        <f>'Tiền lương'!$I$8</f>
        <v>212325</v>
      </c>
      <c r="R46" s="451">
        <f>'Tiền lương'!$I$9</f>
        <v>235680.75</v>
      </c>
      <c r="S46" s="451">
        <f>'Tiền lương'!$I$12</f>
        <v>305748</v>
      </c>
      <c r="T46" s="451">
        <f t="shared" si="1"/>
        <v>145796.5</v>
      </c>
      <c r="U46" s="1">
        <v>7.4999999999999997E-2</v>
      </c>
      <c r="V46" s="451">
        <f t="shared" si="2"/>
        <v>10934.737499999999</v>
      </c>
      <c r="W46" s="157"/>
      <c r="X46" s="157"/>
      <c r="Y46" s="162"/>
      <c r="Z46" s="160"/>
      <c r="AA46" s="168"/>
      <c r="AB46" s="160"/>
      <c r="AD46" s="467"/>
      <c r="AE46" s="186"/>
      <c r="AF46" s="186"/>
      <c r="AG46" s="157"/>
      <c r="AH46" s="157"/>
      <c r="AI46" s="186"/>
      <c r="AJ46" s="186"/>
      <c r="AK46" s="159" t="s">
        <v>177</v>
      </c>
    </row>
    <row r="47" spans="1:37" ht="36" hidden="1">
      <c r="A47" s="1">
        <v>5</v>
      </c>
      <c r="B47" s="54" t="s">
        <v>178</v>
      </c>
      <c r="C47" s="106">
        <f t="shared" si="0"/>
        <v>1</v>
      </c>
      <c r="D47" s="68"/>
      <c r="E47" s="68">
        <v>1</v>
      </c>
      <c r="F47" s="258"/>
      <c r="G47" s="1"/>
      <c r="H47" s="185"/>
      <c r="I47" s="68"/>
      <c r="J47" s="68"/>
      <c r="K47" s="258"/>
      <c r="L47" s="451">
        <f>'Tiền lương'!$I$16</f>
        <v>131641.5</v>
      </c>
      <c r="M47" s="451">
        <f>'Tiền lương'!$I$17</f>
        <v>145796.5</v>
      </c>
      <c r="N47" s="451">
        <f>'Tiền lương'!$I$21</f>
        <v>202416.5</v>
      </c>
      <c r="O47" s="451">
        <f>'Tiền lương'!$I$6</f>
        <v>165613.5</v>
      </c>
      <c r="P47" s="451">
        <f>'Tiền lương'!$I$7</f>
        <v>188969.25</v>
      </c>
      <c r="Q47" s="451">
        <f>'Tiền lương'!$I$8</f>
        <v>212325</v>
      </c>
      <c r="R47" s="451">
        <f>'Tiền lương'!$I$9</f>
        <v>235680.75</v>
      </c>
      <c r="S47" s="451">
        <f>'Tiền lương'!$I$12</f>
        <v>305748</v>
      </c>
      <c r="T47" s="451">
        <f t="shared" si="1"/>
        <v>145796.5</v>
      </c>
      <c r="U47" s="1">
        <v>8.9999999999999993E-3</v>
      </c>
      <c r="V47" s="451">
        <f t="shared" si="2"/>
        <v>1312.1685</v>
      </c>
      <c r="W47" s="157"/>
      <c r="X47" s="157"/>
      <c r="Y47" s="162"/>
      <c r="Z47" s="160"/>
      <c r="AA47" s="168"/>
      <c r="AB47" s="160"/>
      <c r="AD47" s="467"/>
      <c r="AE47" s="186"/>
      <c r="AF47" s="186"/>
      <c r="AG47" s="157"/>
      <c r="AH47" s="157"/>
      <c r="AI47" s="186"/>
      <c r="AJ47" s="186"/>
      <c r="AK47" s="159" t="s">
        <v>178</v>
      </c>
    </row>
    <row r="48" spans="1:37" ht="36" hidden="1">
      <c r="A48" s="1">
        <v>2</v>
      </c>
      <c r="B48" s="60" t="s">
        <v>456</v>
      </c>
      <c r="C48" s="106">
        <f t="shared" si="0"/>
        <v>0</v>
      </c>
      <c r="D48" s="68"/>
      <c r="E48" s="68"/>
      <c r="F48" s="258"/>
      <c r="G48" s="1"/>
      <c r="H48" s="68"/>
      <c r="I48" s="68"/>
      <c r="J48" s="68"/>
      <c r="K48" s="258"/>
      <c r="L48" s="451">
        <f>'Tiền lương'!$I$16</f>
        <v>131641.5</v>
      </c>
      <c r="M48" s="451">
        <f>'Tiền lương'!$I$17</f>
        <v>145796.5</v>
      </c>
      <c r="N48" s="451">
        <f>'Tiền lương'!$I$21</f>
        <v>202416.5</v>
      </c>
      <c r="O48" s="451">
        <f>'Tiền lương'!$I$6</f>
        <v>165613.5</v>
      </c>
      <c r="P48" s="451">
        <f>'Tiền lương'!$I$7</f>
        <v>188969.25</v>
      </c>
      <c r="Q48" s="451">
        <f>'Tiền lương'!$I$8</f>
        <v>212325</v>
      </c>
      <c r="R48" s="451">
        <f>'Tiền lương'!$I$9</f>
        <v>235680.75</v>
      </c>
      <c r="S48" s="451">
        <f>'Tiền lương'!$I$12</f>
        <v>305748</v>
      </c>
      <c r="T48" s="451">
        <f t="shared" si="1"/>
        <v>0</v>
      </c>
      <c r="U48" s="1">
        <v>0.1</v>
      </c>
      <c r="V48" s="451">
        <f t="shared" si="2"/>
        <v>0</v>
      </c>
      <c r="W48" s="181" t="s">
        <v>409</v>
      </c>
      <c r="X48" s="156" t="s">
        <v>318</v>
      </c>
      <c r="Y48" s="168" t="s">
        <v>354</v>
      </c>
      <c r="Z48" s="160"/>
      <c r="AA48" s="168" t="s">
        <v>373</v>
      </c>
      <c r="AB48" s="170">
        <v>0.1</v>
      </c>
      <c r="AE48" s="186"/>
      <c r="AF48" s="186"/>
      <c r="AG48" s="157"/>
      <c r="AH48" s="157"/>
      <c r="AI48" s="186"/>
      <c r="AJ48" s="186"/>
      <c r="AK48" s="159" t="s">
        <v>179</v>
      </c>
    </row>
    <row r="49" spans="1:37" ht="18">
      <c r="A49" s="35" t="s">
        <v>36</v>
      </c>
      <c r="B49" s="60" t="s">
        <v>457</v>
      </c>
      <c r="C49" s="106"/>
      <c r="D49" s="258"/>
      <c r="E49" s="258"/>
      <c r="F49" s="258"/>
      <c r="G49" s="1"/>
      <c r="H49" s="258"/>
      <c r="I49" s="258"/>
      <c r="J49" s="258"/>
      <c r="K49" s="258"/>
      <c r="L49" s="451">
        <f>'Tiền lương'!$I$16</f>
        <v>131641.5</v>
      </c>
      <c r="M49" s="451">
        <f>'Tiền lương'!$I$17</f>
        <v>145796.5</v>
      </c>
      <c r="N49" s="451">
        <f>'Tiền lương'!$I$21</f>
        <v>202416.5</v>
      </c>
      <c r="O49" s="451">
        <f>'Tiền lương'!$I$6</f>
        <v>165613.5</v>
      </c>
      <c r="P49" s="451">
        <f>'Tiền lương'!$I$7</f>
        <v>188969.25</v>
      </c>
      <c r="Q49" s="451">
        <f>'Tiền lương'!$I$8</f>
        <v>212325</v>
      </c>
      <c r="R49" s="451">
        <f>'Tiền lương'!$I$9</f>
        <v>235680.75</v>
      </c>
      <c r="S49" s="451">
        <f>'Tiền lương'!$I$12</f>
        <v>305748</v>
      </c>
      <c r="T49" s="451">
        <f t="shared" ref="T49:T87" si="3">D49*L49+E49*M49+F49*N49+G49*O49+H49*P49+I49*Q49+J49*R49+K49*S49</f>
        <v>0</v>
      </c>
      <c r="U49" s="245"/>
      <c r="V49" s="451">
        <f t="shared" si="2"/>
        <v>0</v>
      </c>
      <c r="W49" s="154"/>
      <c r="X49" s="154"/>
      <c r="Z49" s="154"/>
      <c r="AK49" s="60" t="s">
        <v>180</v>
      </c>
    </row>
    <row r="50" spans="1:37" ht="37.5" customHeight="1">
      <c r="A50" s="1">
        <v>1</v>
      </c>
      <c r="B50" s="214" t="s">
        <v>483</v>
      </c>
      <c r="C50" s="106">
        <f t="shared" si="0"/>
        <v>2</v>
      </c>
      <c r="D50" s="68">
        <v>1</v>
      </c>
      <c r="E50" s="68"/>
      <c r="F50" s="258"/>
      <c r="G50" s="1"/>
      <c r="H50" s="68">
        <v>1</v>
      </c>
      <c r="I50" s="185"/>
      <c r="J50" s="68"/>
      <c r="K50" s="258"/>
      <c r="L50" s="451">
        <f>'Tiền lương'!$I$16</f>
        <v>131641.5</v>
      </c>
      <c r="M50" s="451">
        <f>'Tiền lương'!$I$17</f>
        <v>145796.5</v>
      </c>
      <c r="N50" s="451">
        <f>'Tiền lương'!$I$21</f>
        <v>202416.5</v>
      </c>
      <c r="O50" s="451">
        <f>'Tiền lương'!$I$6</f>
        <v>165613.5</v>
      </c>
      <c r="P50" s="451">
        <f>'Tiền lương'!$I$7</f>
        <v>188969.25</v>
      </c>
      <c r="Q50" s="451">
        <f>'Tiền lương'!$I$8</f>
        <v>212325</v>
      </c>
      <c r="R50" s="451">
        <f>'Tiền lương'!$I$9</f>
        <v>235680.75</v>
      </c>
      <c r="S50" s="451">
        <f>'Tiền lương'!$I$12</f>
        <v>305748</v>
      </c>
      <c r="T50" s="451">
        <f t="shared" si="3"/>
        <v>320610.75</v>
      </c>
      <c r="U50" s="37">
        <v>1.4999999999999999E-2</v>
      </c>
      <c r="V50" s="451">
        <f t="shared" si="2"/>
        <v>4809.1612500000001</v>
      </c>
      <c r="W50" s="195" t="s">
        <v>410</v>
      </c>
      <c r="X50" s="176" t="s">
        <v>321</v>
      </c>
      <c r="Y50" s="168" t="s">
        <v>372</v>
      </c>
      <c r="Z50" s="187">
        <v>0.2</v>
      </c>
      <c r="AA50" s="168" t="s">
        <v>373</v>
      </c>
      <c r="AB50" s="160">
        <v>1.4999999999999999E-2</v>
      </c>
      <c r="AC50" s="467" t="s">
        <v>377</v>
      </c>
      <c r="AD50" s="467" t="s">
        <v>386</v>
      </c>
      <c r="AG50" s="470" t="s">
        <v>372</v>
      </c>
      <c r="AH50" s="468" t="s">
        <v>388</v>
      </c>
      <c r="AK50" s="54" t="s">
        <v>181</v>
      </c>
    </row>
    <row r="51" spans="1:37" ht="33.6">
      <c r="A51" s="1">
        <v>2</v>
      </c>
      <c r="B51" s="214" t="s">
        <v>484</v>
      </c>
      <c r="C51" s="106">
        <f t="shared" si="0"/>
        <v>1</v>
      </c>
      <c r="D51" s="68"/>
      <c r="E51" s="68"/>
      <c r="F51" s="258"/>
      <c r="G51" s="1"/>
      <c r="H51" s="68"/>
      <c r="I51" s="106">
        <v>1</v>
      </c>
      <c r="J51" s="68"/>
      <c r="K51" s="258"/>
      <c r="L51" s="451">
        <f>'Tiền lương'!$I$16</f>
        <v>131641.5</v>
      </c>
      <c r="M51" s="451">
        <f>'Tiền lương'!$I$17</f>
        <v>145796.5</v>
      </c>
      <c r="N51" s="451">
        <f>'Tiền lương'!$I$21</f>
        <v>202416.5</v>
      </c>
      <c r="O51" s="451">
        <f>'Tiền lương'!$I$6</f>
        <v>165613.5</v>
      </c>
      <c r="P51" s="451">
        <f>'Tiền lương'!$I$7</f>
        <v>188969.25</v>
      </c>
      <c r="Q51" s="451">
        <f>'Tiền lương'!$I$8</f>
        <v>212325</v>
      </c>
      <c r="R51" s="451">
        <f>'Tiền lương'!$I$9</f>
        <v>235680.75</v>
      </c>
      <c r="S51" s="451">
        <f>'Tiền lương'!$I$12</f>
        <v>305748</v>
      </c>
      <c r="T51" s="451">
        <f t="shared" si="3"/>
        <v>212325</v>
      </c>
      <c r="U51" s="37">
        <v>0.63</v>
      </c>
      <c r="V51" s="451">
        <f t="shared" si="2"/>
        <v>133764.75</v>
      </c>
      <c r="W51" s="195" t="s">
        <v>410</v>
      </c>
      <c r="X51" s="176" t="s">
        <v>321</v>
      </c>
      <c r="Y51" s="168" t="s">
        <v>372</v>
      </c>
      <c r="Z51" s="187">
        <v>0.63</v>
      </c>
      <c r="AC51" s="467"/>
      <c r="AD51" s="467"/>
      <c r="AG51" s="471"/>
      <c r="AH51" s="469"/>
      <c r="AK51" s="54" t="s">
        <v>182</v>
      </c>
    </row>
    <row r="52" spans="1:37" ht="36" hidden="1">
      <c r="A52" s="1">
        <v>3</v>
      </c>
      <c r="B52" s="54" t="s">
        <v>446</v>
      </c>
      <c r="C52" s="106">
        <f t="shared" si="0"/>
        <v>1</v>
      </c>
      <c r="D52" s="68"/>
      <c r="E52" s="68"/>
      <c r="F52" s="258"/>
      <c r="G52" s="1">
        <v>1</v>
      </c>
      <c r="H52" s="68"/>
      <c r="I52" s="106"/>
      <c r="J52" s="68"/>
      <c r="K52" s="258"/>
      <c r="L52" s="451">
        <f>'Tiền lương'!$I$16</f>
        <v>131641.5</v>
      </c>
      <c r="M52" s="451">
        <f>'Tiền lương'!$I$17</f>
        <v>145796.5</v>
      </c>
      <c r="N52" s="451">
        <f>'Tiền lương'!$I$21</f>
        <v>202416.5</v>
      </c>
      <c r="O52" s="451">
        <f>'Tiền lương'!$I$6</f>
        <v>165613.5</v>
      </c>
      <c r="P52" s="451">
        <f>'Tiền lương'!$I$7</f>
        <v>188969.25</v>
      </c>
      <c r="Q52" s="451">
        <f>'Tiền lương'!$I$8</f>
        <v>212325</v>
      </c>
      <c r="R52" s="451">
        <f>'Tiền lương'!$I$9</f>
        <v>235680.75</v>
      </c>
      <c r="S52" s="451">
        <f>'Tiền lương'!$I$12</f>
        <v>305748</v>
      </c>
      <c r="T52" s="451">
        <f t="shared" si="3"/>
        <v>165613.5</v>
      </c>
      <c r="U52" s="37">
        <v>0.1</v>
      </c>
      <c r="V52" s="451">
        <f t="shared" si="2"/>
        <v>16561.350000000002</v>
      </c>
      <c r="W52" s="183" t="s">
        <v>382</v>
      </c>
      <c r="X52" s="154"/>
      <c r="AA52" s="168" t="s">
        <v>373</v>
      </c>
      <c r="AB52" s="160" t="s">
        <v>385</v>
      </c>
      <c r="AC52" s="467"/>
      <c r="AD52" s="467"/>
      <c r="AG52" s="168" t="s">
        <v>372</v>
      </c>
      <c r="AH52" s="160" t="s">
        <v>387</v>
      </c>
      <c r="AK52" s="54" t="s">
        <v>183</v>
      </c>
    </row>
    <row r="53" spans="1:37" ht="36" hidden="1">
      <c r="A53" s="1">
        <v>4</v>
      </c>
      <c r="B53" s="54" t="s">
        <v>451</v>
      </c>
      <c r="C53" s="106">
        <f t="shared" si="0"/>
        <v>1</v>
      </c>
      <c r="D53" s="68"/>
      <c r="E53" s="68"/>
      <c r="F53" s="258"/>
      <c r="G53" s="1">
        <v>1</v>
      </c>
      <c r="H53" s="68"/>
      <c r="I53" s="106"/>
      <c r="J53" s="68"/>
      <c r="K53" s="258"/>
      <c r="L53" s="451">
        <f>'Tiền lương'!$I$16</f>
        <v>131641.5</v>
      </c>
      <c r="M53" s="451">
        <f>'Tiền lương'!$I$17</f>
        <v>145796.5</v>
      </c>
      <c r="N53" s="451">
        <f>'Tiền lương'!$I$21</f>
        <v>202416.5</v>
      </c>
      <c r="O53" s="451">
        <f>'Tiền lương'!$I$6</f>
        <v>165613.5</v>
      </c>
      <c r="P53" s="451">
        <f>'Tiền lương'!$I$7</f>
        <v>188969.25</v>
      </c>
      <c r="Q53" s="451">
        <f>'Tiền lương'!$I$8</f>
        <v>212325</v>
      </c>
      <c r="R53" s="451">
        <f>'Tiền lương'!$I$9</f>
        <v>235680.75</v>
      </c>
      <c r="S53" s="451">
        <f>'Tiền lương'!$I$12</f>
        <v>305748</v>
      </c>
      <c r="T53" s="451">
        <f t="shared" si="3"/>
        <v>165613.5</v>
      </c>
      <c r="U53" s="37">
        <v>0.1</v>
      </c>
      <c r="V53" s="451">
        <f t="shared" si="2"/>
        <v>16561.350000000002</v>
      </c>
      <c r="W53" s="183" t="s">
        <v>382</v>
      </c>
      <c r="X53" s="154"/>
      <c r="AA53" s="168" t="s">
        <v>373</v>
      </c>
      <c r="AB53" s="160" t="s">
        <v>384</v>
      </c>
      <c r="AC53" s="467"/>
      <c r="AD53" s="467"/>
      <c r="AG53" s="168" t="s">
        <v>372</v>
      </c>
      <c r="AH53" s="160">
        <v>5.5</v>
      </c>
      <c r="AK53" s="54" t="s">
        <v>184</v>
      </c>
    </row>
    <row r="54" spans="1:37" ht="36" hidden="1">
      <c r="A54" s="1">
        <v>5</v>
      </c>
      <c r="B54" s="54" t="s">
        <v>499</v>
      </c>
      <c r="C54" s="106">
        <f t="shared" si="0"/>
        <v>2</v>
      </c>
      <c r="D54" s="106">
        <v>1</v>
      </c>
      <c r="E54" s="106"/>
      <c r="F54" s="258"/>
      <c r="G54" s="1"/>
      <c r="H54" s="106">
        <v>1</v>
      </c>
      <c r="I54" s="185"/>
      <c r="J54" s="68"/>
      <c r="K54" s="258"/>
      <c r="L54" s="451">
        <f>'Tiền lương'!$I$16</f>
        <v>131641.5</v>
      </c>
      <c r="M54" s="451">
        <f>'Tiền lương'!$I$17</f>
        <v>145796.5</v>
      </c>
      <c r="N54" s="451">
        <f>'Tiền lương'!$I$21</f>
        <v>202416.5</v>
      </c>
      <c r="O54" s="451">
        <f>'Tiền lương'!$I$6</f>
        <v>165613.5</v>
      </c>
      <c r="P54" s="451">
        <f>'Tiền lương'!$I$7</f>
        <v>188969.25</v>
      </c>
      <c r="Q54" s="451">
        <f>'Tiền lương'!$I$8</f>
        <v>212325</v>
      </c>
      <c r="R54" s="451">
        <f>'Tiền lương'!$I$9</f>
        <v>235680.75</v>
      </c>
      <c r="S54" s="451">
        <f>'Tiền lương'!$I$12</f>
        <v>305748</v>
      </c>
      <c r="T54" s="451">
        <f t="shared" si="3"/>
        <v>320610.75</v>
      </c>
      <c r="U54" s="37">
        <v>0.1</v>
      </c>
      <c r="V54" s="451">
        <f t="shared" si="2"/>
        <v>32061.075000000001</v>
      </c>
      <c r="W54" s="181" t="s">
        <v>409</v>
      </c>
      <c r="X54" s="156" t="s">
        <v>318</v>
      </c>
      <c r="Y54" s="168" t="s">
        <v>372</v>
      </c>
      <c r="Z54" s="160">
        <v>0.2</v>
      </c>
      <c r="AA54" s="168" t="s">
        <v>373</v>
      </c>
      <c r="AB54" s="160">
        <v>0.1</v>
      </c>
      <c r="AC54" s="467"/>
      <c r="AD54" s="467"/>
      <c r="AG54" s="168" t="s">
        <v>383</v>
      </c>
      <c r="AH54" s="160">
        <v>1</v>
      </c>
      <c r="AK54" s="54" t="s">
        <v>185</v>
      </c>
    </row>
    <row r="55" spans="1:37" ht="34.799999999999997">
      <c r="A55" s="35" t="s">
        <v>42</v>
      </c>
      <c r="B55" s="60" t="s">
        <v>186</v>
      </c>
      <c r="C55" s="106"/>
      <c r="D55" s="258"/>
      <c r="E55" s="258"/>
      <c r="F55" s="258"/>
      <c r="G55" s="1"/>
      <c r="H55" s="258"/>
      <c r="I55" s="258"/>
      <c r="J55" s="258"/>
      <c r="K55" s="258"/>
      <c r="L55" s="451">
        <f>'Tiền lương'!$I$16</f>
        <v>131641.5</v>
      </c>
      <c r="M55" s="451">
        <f>'Tiền lương'!$I$17</f>
        <v>145796.5</v>
      </c>
      <c r="N55" s="451">
        <f>'Tiền lương'!$I$21</f>
        <v>202416.5</v>
      </c>
      <c r="O55" s="451">
        <f>'Tiền lương'!$I$6</f>
        <v>165613.5</v>
      </c>
      <c r="P55" s="451">
        <f>'Tiền lương'!$I$7</f>
        <v>188969.25</v>
      </c>
      <c r="Q55" s="451">
        <f>'Tiền lương'!$I$8</f>
        <v>212325</v>
      </c>
      <c r="R55" s="451">
        <f>'Tiền lương'!$I$9</f>
        <v>235680.75</v>
      </c>
      <c r="S55" s="451">
        <f>'Tiền lương'!$I$12</f>
        <v>305748</v>
      </c>
      <c r="T55" s="451">
        <f t="shared" si="3"/>
        <v>0</v>
      </c>
      <c r="U55" s="245"/>
      <c r="V55" s="451">
        <f t="shared" si="2"/>
        <v>0</v>
      </c>
      <c r="W55" s="154"/>
      <c r="X55" s="154"/>
      <c r="AK55" s="60" t="s">
        <v>186</v>
      </c>
    </row>
    <row r="56" spans="1:37" ht="67.2">
      <c r="A56" s="1">
        <v>1</v>
      </c>
      <c r="B56" s="215" t="s">
        <v>335</v>
      </c>
      <c r="C56" s="106">
        <f t="shared" si="0"/>
        <v>1</v>
      </c>
      <c r="D56" s="68">
        <v>1</v>
      </c>
      <c r="E56" s="68"/>
      <c r="F56" s="258"/>
      <c r="G56" s="1"/>
      <c r="H56" s="68"/>
      <c r="I56" s="185"/>
      <c r="J56" s="68"/>
      <c r="K56" s="258"/>
      <c r="L56" s="451">
        <f>'Tiền lương'!$I$16</f>
        <v>131641.5</v>
      </c>
      <c r="M56" s="451">
        <f>'Tiền lương'!$I$17</f>
        <v>145796.5</v>
      </c>
      <c r="N56" s="451">
        <f>'Tiền lương'!$I$21</f>
        <v>202416.5</v>
      </c>
      <c r="O56" s="451">
        <f>'Tiền lương'!$I$6</f>
        <v>165613.5</v>
      </c>
      <c r="P56" s="451">
        <f>'Tiền lương'!$I$7</f>
        <v>188969.25</v>
      </c>
      <c r="Q56" s="451">
        <f>'Tiền lương'!$I$8</f>
        <v>212325</v>
      </c>
      <c r="R56" s="451">
        <f>'Tiền lương'!$I$9</f>
        <v>235680.75</v>
      </c>
      <c r="S56" s="451">
        <f>'Tiền lương'!$I$12</f>
        <v>305748</v>
      </c>
      <c r="T56" s="451">
        <f t="shared" si="3"/>
        <v>131641.5</v>
      </c>
      <c r="U56" s="37">
        <v>1.15E-2</v>
      </c>
      <c r="V56" s="451">
        <f t="shared" si="2"/>
        <v>1513.87725</v>
      </c>
      <c r="W56" s="195" t="s">
        <v>413</v>
      </c>
      <c r="X56" s="156" t="s">
        <v>323</v>
      </c>
      <c r="Y56" s="168" t="s">
        <v>383</v>
      </c>
      <c r="Z56" s="160">
        <v>0.04</v>
      </c>
      <c r="AA56" s="21"/>
      <c r="AI56" s="168" t="s">
        <v>389</v>
      </c>
      <c r="AJ56" s="167">
        <v>1.15E-2</v>
      </c>
      <c r="AK56" s="54" t="s">
        <v>187</v>
      </c>
    </row>
    <row r="57" spans="1:37" ht="36">
      <c r="A57" s="1">
        <v>2.1</v>
      </c>
      <c r="B57" s="54" t="s">
        <v>188</v>
      </c>
      <c r="C57" s="106">
        <f t="shared" si="0"/>
        <v>1</v>
      </c>
      <c r="D57" s="68">
        <v>1</v>
      </c>
      <c r="E57" s="68"/>
      <c r="F57" s="258"/>
      <c r="G57" s="1"/>
      <c r="H57" s="68"/>
      <c r="I57" s="185"/>
      <c r="J57" s="68"/>
      <c r="K57" s="258"/>
      <c r="L57" s="451">
        <f>'Tiền lương'!$I$16</f>
        <v>131641.5</v>
      </c>
      <c r="M57" s="451">
        <f>'Tiền lương'!$I$17</f>
        <v>145796.5</v>
      </c>
      <c r="N57" s="451">
        <f>'Tiền lương'!$I$21</f>
        <v>202416.5</v>
      </c>
      <c r="O57" s="451">
        <f>'Tiền lương'!$I$6</f>
        <v>165613.5</v>
      </c>
      <c r="P57" s="451">
        <f>'Tiền lương'!$I$7</f>
        <v>188969.25</v>
      </c>
      <c r="Q57" s="451">
        <f>'Tiền lương'!$I$8</f>
        <v>212325</v>
      </c>
      <c r="R57" s="451">
        <f>'Tiền lương'!$I$9</f>
        <v>235680.75</v>
      </c>
      <c r="S57" s="451">
        <f>'Tiền lương'!$I$12</f>
        <v>305748</v>
      </c>
      <c r="T57" s="451">
        <f t="shared" si="3"/>
        <v>131641.5</v>
      </c>
      <c r="U57" s="37">
        <v>1.2E-2</v>
      </c>
      <c r="V57" s="451">
        <f t="shared" si="2"/>
        <v>1579.6980000000001</v>
      </c>
      <c r="W57" s="196" t="s">
        <v>412</v>
      </c>
      <c r="X57" s="156" t="s">
        <v>323</v>
      </c>
      <c r="Y57" s="168" t="s">
        <v>383</v>
      </c>
      <c r="Z57" s="160">
        <v>0.12</v>
      </c>
      <c r="AA57" s="168" t="s">
        <v>373</v>
      </c>
      <c r="AB57" s="160">
        <v>0.2</v>
      </c>
      <c r="AK57" s="54" t="s">
        <v>188</v>
      </c>
    </row>
    <row r="58" spans="1:37" ht="36">
      <c r="A58" s="1">
        <v>2.2000000000000002</v>
      </c>
      <c r="B58" s="54" t="s">
        <v>189</v>
      </c>
      <c r="C58" s="106">
        <f t="shared" si="0"/>
        <v>1</v>
      </c>
      <c r="D58" s="68">
        <v>1</v>
      </c>
      <c r="E58" s="68"/>
      <c r="F58" s="258"/>
      <c r="G58" s="1"/>
      <c r="H58" s="68"/>
      <c r="I58" s="185"/>
      <c r="J58" s="68"/>
      <c r="K58" s="258"/>
      <c r="L58" s="451">
        <f>'Tiền lương'!$I$16</f>
        <v>131641.5</v>
      </c>
      <c r="M58" s="451">
        <f>'Tiền lương'!$I$17</f>
        <v>145796.5</v>
      </c>
      <c r="N58" s="451">
        <f>'Tiền lương'!$I$21</f>
        <v>202416.5</v>
      </c>
      <c r="O58" s="451">
        <f>'Tiền lương'!$I$6</f>
        <v>165613.5</v>
      </c>
      <c r="P58" s="451">
        <f>'Tiền lương'!$I$7</f>
        <v>188969.25</v>
      </c>
      <c r="Q58" s="451">
        <f>'Tiền lương'!$I$8</f>
        <v>212325</v>
      </c>
      <c r="R58" s="451">
        <f>'Tiền lương'!$I$9</f>
        <v>235680.75</v>
      </c>
      <c r="S58" s="451">
        <f>'Tiền lương'!$I$12</f>
        <v>305748</v>
      </c>
      <c r="T58" s="451">
        <f t="shared" si="3"/>
        <v>131641.5</v>
      </c>
      <c r="U58" s="37">
        <v>2.4E-2</v>
      </c>
      <c r="V58" s="451">
        <f t="shared" si="2"/>
        <v>3159.3960000000002</v>
      </c>
      <c r="W58" s="195" t="s">
        <v>411</v>
      </c>
      <c r="X58" s="156" t="s">
        <v>323</v>
      </c>
      <c r="AA58" s="21"/>
      <c r="AI58" s="168" t="s">
        <v>390</v>
      </c>
      <c r="AJ58" s="167">
        <v>2.3800000000000002E-2</v>
      </c>
      <c r="AK58" s="54" t="s">
        <v>189</v>
      </c>
    </row>
    <row r="59" spans="1:37" ht="18">
      <c r="A59" s="1">
        <v>3</v>
      </c>
      <c r="B59" s="54" t="s">
        <v>487</v>
      </c>
      <c r="C59" s="106">
        <f t="shared" si="0"/>
        <v>1</v>
      </c>
      <c r="D59" s="68"/>
      <c r="E59" s="68"/>
      <c r="F59" s="258"/>
      <c r="G59" s="37">
        <v>1</v>
      </c>
      <c r="H59" s="68"/>
      <c r="I59" s="185"/>
      <c r="J59" s="68"/>
      <c r="K59" s="258"/>
      <c r="L59" s="451">
        <f>'Tiền lương'!$I$16</f>
        <v>131641.5</v>
      </c>
      <c r="M59" s="451">
        <f>'Tiền lương'!$I$17</f>
        <v>145796.5</v>
      </c>
      <c r="N59" s="451">
        <f>'Tiền lương'!$I$21</f>
        <v>202416.5</v>
      </c>
      <c r="O59" s="451">
        <f>'Tiền lương'!$I$6</f>
        <v>165613.5</v>
      </c>
      <c r="P59" s="451">
        <f>'Tiền lương'!$I$7</f>
        <v>188969.25</v>
      </c>
      <c r="Q59" s="451">
        <f>'Tiền lương'!$I$8</f>
        <v>212325</v>
      </c>
      <c r="R59" s="451">
        <f>'Tiền lương'!$I$9</f>
        <v>235680.75</v>
      </c>
      <c r="S59" s="451">
        <f>'Tiền lương'!$I$12</f>
        <v>305748</v>
      </c>
      <c r="T59" s="451">
        <f t="shared" si="3"/>
        <v>165613.5</v>
      </c>
      <c r="U59" s="37">
        <v>1.6999999999999999E-3</v>
      </c>
      <c r="V59" s="451">
        <f t="shared" si="2"/>
        <v>281.54294999999996</v>
      </c>
      <c r="W59" s="195" t="s">
        <v>411</v>
      </c>
      <c r="X59" s="156" t="s">
        <v>323</v>
      </c>
      <c r="AA59" s="21"/>
      <c r="AI59" s="168" t="s">
        <v>391</v>
      </c>
      <c r="AJ59" s="167">
        <v>1.6999999999999999E-3</v>
      </c>
      <c r="AK59" s="54" t="s">
        <v>190</v>
      </c>
    </row>
    <row r="60" spans="1:37" ht="36">
      <c r="A60" s="1">
        <v>4</v>
      </c>
      <c r="B60" s="54" t="s">
        <v>488</v>
      </c>
      <c r="C60" s="106">
        <f t="shared" si="0"/>
        <v>1</v>
      </c>
      <c r="D60" s="68">
        <v>1</v>
      </c>
      <c r="E60" s="68"/>
      <c r="F60" s="258"/>
      <c r="G60" s="1"/>
      <c r="H60" s="68"/>
      <c r="I60" s="185"/>
      <c r="J60" s="68"/>
      <c r="K60" s="258"/>
      <c r="L60" s="451">
        <f>'Tiền lương'!$I$16</f>
        <v>131641.5</v>
      </c>
      <c r="M60" s="451">
        <f>'Tiền lương'!$I$17</f>
        <v>145796.5</v>
      </c>
      <c r="N60" s="451">
        <f>'Tiền lương'!$I$21</f>
        <v>202416.5</v>
      </c>
      <c r="O60" s="451">
        <f>'Tiền lương'!$I$6</f>
        <v>165613.5</v>
      </c>
      <c r="P60" s="451">
        <f>'Tiền lương'!$I$7</f>
        <v>188969.25</v>
      </c>
      <c r="Q60" s="451">
        <f>'Tiền lương'!$I$8</f>
        <v>212325</v>
      </c>
      <c r="R60" s="451">
        <f>'Tiền lương'!$I$9</f>
        <v>235680.75</v>
      </c>
      <c r="S60" s="451">
        <f>'Tiền lương'!$I$12</f>
        <v>305748</v>
      </c>
      <c r="T60" s="451">
        <f t="shared" si="3"/>
        <v>131641.5</v>
      </c>
      <c r="U60" s="37">
        <v>2.2000000000000001E-3</v>
      </c>
      <c r="V60" s="451">
        <f t="shared" si="2"/>
        <v>289.61130000000003</v>
      </c>
      <c r="W60" s="195" t="s">
        <v>411</v>
      </c>
      <c r="X60" s="156" t="s">
        <v>323</v>
      </c>
      <c r="Y60" s="168" t="s">
        <v>383</v>
      </c>
      <c r="Z60" s="160">
        <v>0.02</v>
      </c>
      <c r="AA60" s="21"/>
      <c r="AI60" s="168" t="s">
        <v>390</v>
      </c>
      <c r="AJ60" s="175">
        <v>2.2000000000000001E-3</v>
      </c>
      <c r="AK60" s="54" t="s">
        <v>191</v>
      </c>
    </row>
    <row r="61" spans="1:37" ht="36" hidden="1">
      <c r="A61" s="1">
        <v>5</v>
      </c>
      <c r="B61" s="253" t="s">
        <v>192</v>
      </c>
      <c r="C61" s="106">
        <f t="shared" si="0"/>
        <v>0</v>
      </c>
      <c r="D61" s="68"/>
      <c r="E61" s="68"/>
      <c r="F61" s="259"/>
      <c r="G61" s="1"/>
      <c r="H61" s="68"/>
      <c r="I61" s="106"/>
      <c r="J61" s="68"/>
      <c r="K61" s="259"/>
      <c r="L61" s="454">
        <f>'Tiền lương'!$I$16</f>
        <v>131641.5</v>
      </c>
      <c r="M61" s="454">
        <f>'Tiền lương'!$I$17</f>
        <v>145796.5</v>
      </c>
      <c r="N61" s="454">
        <f>'Tiền lương'!$I$21</f>
        <v>202416.5</v>
      </c>
      <c r="O61" s="454">
        <f>'Tiền lương'!$I$6</f>
        <v>165613.5</v>
      </c>
      <c r="P61" s="454">
        <f>'Tiền lương'!$I$7</f>
        <v>188969.25</v>
      </c>
      <c r="Q61" s="454">
        <f>'Tiền lương'!$I$8</f>
        <v>212325</v>
      </c>
      <c r="R61" s="454">
        <f>'Tiền lương'!$I$9</f>
        <v>235680.75</v>
      </c>
      <c r="S61" s="454">
        <f>'Tiền lương'!$I$12</f>
        <v>305748</v>
      </c>
      <c r="T61" s="454">
        <f t="shared" si="3"/>
        <v>0</v>
      </c>
      <c r="U61" s="1">
        <v>0.1</v>
      </c>
      <c r="V61" s="451">
        <f t="shared" si="2"/>
        <v>0</v>
      </c>
      <c r="W61" s="181" t="s">
        <v>409</v>
      </c>
      <c r="X61" s="154"/>
      <c r="Y61" s="168" t="s">
        <v>372</v>
      </c>
      <c r="Z61" s="160">
        <v>1</v>
      </c>
      <c r="AA61" s="168" t="s">
        <v>373</v>
      </c>
      <c r="AB61" s="160">
        <v>0.1</v>
      </c>
      <c r="AK61" s="54" t="s">
        <v>192</v>
      </c>
    </row>
    <row r="62" spans="1:37" ht="34.799999999999997">
      <c r="A62" s="35" t="s">
        <v>58</v>
      </c>
      <c r="B62" s="60" t="s">
        <v>193</v>
      </c>
      <c r="C62" s="106"/>
      <c r="D62" s="258"/>
      <c r="E62" s="258"/>
      <c r="F62" s="258"/>
      <c r="G62" s="1"/>
      <c r="H62" s="258"/>
      <c r="I62" s="258"/>
      <c r="J62" s="258"/>
      <c r="K62" s="258"/>
      <c r="L62" s="451">
        <f>'Tiền lương'!$I$16</f>
        <v>131641.5</v>
      </c>
      <c r="M62" s="451">
        <f>'Tiền lương'!$I$17</f>
        <v>145796.5</v>
      </c>
      <c r="N62" s="451">
        <f>'Tiền lương'!$I$21</f>
        <v>202416.5</v>
      </c>
      <c r="O62" s="451">
        <f>'Tiền lương'!$I$6</f>
        <v>165613.5</v>
      </c>
      <c r="P62" s="451">
        <f>'Tiền lương'!$I$7</f>
        <v>188969.25</v>
      </c>
      <c r="Q62" s="451">
        <f>'Tiền lương'!$I$8</f>
        <v>212325</v>
      </c>
      <c r="R62" s="451">
        <f>'Tiền lương'!$I$9</f>
        <v>235680.75</v>
      </c>
      <c r="S62" s="451">
        <f>'Tiền lương'!$I$12</f>
        <v>305748</v>
      </c>
      <c r="T62" s="451">
        <f t="shared" si="3"/>
        <v>0</v>
      </c>
      <c r="U62" s="245"/>
      <c r="V62" s="451">
        <f t="shared" si="2"/>
        <v>0</v>
      </c>
      <c r="W62" s="154"/>
      <c r="X62" s="154"/>
      <c r="AK62" s="60" t="s">
        <v>193</v>
      </c>
    </row>
    <row r="63" spans="1:37" ht="36" hidden="1">
      <c r="A63" s="1" t="s">
        <v>301</v>
      </c>
      <c r="B63" s="78" t="s">
        <v>202</v>
      </c>
      <c r="C63" s="106"/>
      <c r="D63" s="68"/>
      <c r="E63" s="68"/>
      <c r="F63" s="258"/>
      <c r="G63" s="1"/>
      <c r="H63" s="68"/>
      <c r="I63" s="185"/>
      <c r="J63" s="68"/>
      <c r="K63" s="258"/>
      <c r="L63" s="451">
        <f>'Tiền lương'!$I$16</f>
        <v>131641.5</v>
      </c>
      <c r="M63" s="451">
        <f>'Tiền lương'!$I$17</f>
        <v>145796.5</v>
      </c>
      <c r="N63" s="451">
        <f>'Tiền lương'!$I$21</f>
        <v>202416.5</v>
      </c>
      <c r="O63" s="451">
        <f>'Tiền lương'!$I$6</f>
        <v>165613.5</v>
      </c>
      <c r="P63" s="451">
        <f>'Tiền lương'!$I$7</f>
        <v>188969.25</v>
      </c>
      <c r="Q63" s="451">
        <f>'Tiền lương'!$I$8</f>
        <v>212325</v>
      </c>
      <c r="R63" s="451">
        <f>'Tiền lương'!$I$9</f>
        <v>235680.75</v>
      </c>
      <c r="S63" s="451">
        <f>'Tiền lương'!$I$12</f>
        <v>305748</v>
      </c>
      <c r="T63" s="451">
        <f t="shared" si="3"/>
        <v>0</v>
      </c>
      <c r="U63" s="450"/>
      <c r="V63" s="451">
        <f t="shared" si="2"/>
        <v>0</v>
      </c>
      <c r="W63" s="79"/>
      <c r="X63" s="79"/>
      <c r="AK63" s="78" t="s">
        <v>202</v>
      </c>
    </row>
    <row r="64" spans="1:37" ht="50.4">
      <c r="A64" s="1">
        <v>1</v>
      </c>
      <c r="B64" s="214" t="s">
        <v>490</v>
      </c>
      <c r="C64" s="106">
        <f t="shared" si="0"/>
        <v>1</v>
      </c>
      <c r="D64" s="68">
        <v>1</v>
      </c>
      <c r="E64" s="68"/>
      <c r="F64" s="258"/>
      <c r="G64" s="1"/>
      <c r="H64" s="68"/>
      <c r="I64" s="185"/>
      <c r="J64" s="68"/>
      <c r="K64" s="258"/>
      <c r="L64" s="451">
        <f>'Tiền lương'!$I$16</f>
        <v>131641.5</v>
      </c>
      <c r="M64" s="451">
        <f>'Tiền lương'!$I$17</f>
        <v>145796.5</v>
      </c>
      <c r="N64" s="451">
        <f>'Tiền lương'!$I$21</f>
        <v>202416.5</v>
      </c>
      <c r="O64" s="451">
        <f>'Tiền lương'!$I$6</f>
        <v>165613.5</v>
      </c>
      <c r="P64" s="451">
        <f>'Tiền lương'!$I$7</f>
        <v>188969.25</v>
      </c>
      <c r="Q64" s="451">
        <f>'Tiền lương'!$I$8</f>
        <v>212325</v>
      </c>
      <c r="R64" s="451">
        <f>'Tiền lương'!$I$9</f>
        <v>235680.75</v>
      </c>
      <c r="S64" s="451">
        <f>'Tiền lương'!$I$12</f>
        <v>305748</v>
      </c>
      <c r="T64" s="451">
        <f t="shared" si="3"/>
        <v>131641.5</v>
      </c>
      <c r="U64" s="37">
        <v>2.282</v>
      </c>
      <c r="V64" s="451">
        <f t="shared" si="2"/>
        <v>300405.90299999999</v>
      </c>
      <c r="W64" s="195" t="s">
        <v>411</v>
      </c>
      <c r="X64" s="156" t="s">
        <v>319</v>
      </c>
      <c r="Y64" s="168" t="s">
        <v>392</v>
      </c>
      <c r="Z64" s="160">
        <v>0.4</v>
      </c>
      <c r="AI64" s="166" t="s">
        <v>395</v>
      </c>
      <c r="AJ64" s="160">
        <v>0.28199999999999997</v>
      </c>
      <c r="AK64" s="54" t="s">
        <v>194</v>
      </c>
    </row>
    <row r="65" spans="1:37" ht="54" hidden="1">
      <c r="A65" s="1"/>
      <c r="B65" s="54" t="s">
        <v>195</v>
      </c>
      <c r="C65" s="106"/>
      <c r="D65" s="68"/>
      <c r="E65" s="68"/>
      <c r="F65" s="258"/>
      <c r="G65" s="1"/>
      <c r="H65" s="68"/>
      <c r="I65" s="185"/>
      <c r="J65" s="68"/>
      <c r="K65" s="258"/>
      <c r="L65" s="451">
        <f>'Tiền lương'!$I$16</f>
        <v>131641.5</v>
      </c>
      <c r="M65" s="451">
        <f>'Tiền lương'!$I$17</f>
        <v>145796.5</v>
      </c>
      <c r="N65" s="451">
        <f>'Tiền lương'!$I$21</f>
        <v>202416.5</v>
      </c>
      <c r="O65" s="451">
        <f>'Tiền lương'!$I$6</f>
        <v>165613.5</v>
      </c>
      <c r="P65" s="451">
        <f>'Tiền lương'!$I$7</f>
        <v>188969.25</v>
      </c>
      <c r="Q65" s="451">
        <f>'Tiền lương'!$I$8</f>
        <v>212325</v>
      </c>
      <c r="R65" s="451">
        <f>'Tiền lương'!$I$9</f>
        <v>235680.75</v>
      </c>
      <c r="S65" s="451">
        <f>'Tiền lương'!$I$12</f>
        <v>305748</v>
      </c>
      <c r="T65" s="451">
        <f t="shared" si="3"/>
        <v>0</v>
      </c>
      <c r="U65" s="450"/>
      <c r="V65" s="451">
        <f t="shared" si="2"/>
        <v>0</v>
      </c>
      <c r="W65" s="79" t="s">
        <v>296</v>
      </c>
      <c r="X65" s="79"/>
      <c r="Z65" s="160"/>
      <c r="AJ65" s="154"/>
      <c r="AK65" s="54" t="s">
        <v>195</v>
      </c>
    </row>
    <row r="66" spans="1:37" ht="72" hidden="1">
      <c r="A66" s="1"/>
      <c r="B66" s="54" t="s">
        <v>196</v>
      </c>
      <c r="C66" s="106"/>
      <c r="D66" s="68"/>
      <c r="E66" s="68"/>
      <c r="F66" s="258"/>
      <c r="G66" s="1"/>
      <c r="H66" s="68"/>
      <c r="I66" s="185"/>
      <c r="J66" s="68"/>
      <c r="K66" s="258"/>
      <c r="L66" s="451">
        <f>'Tiền lương'!$I$16</f>
        <v>131641.5</v>
      </c>
      <c r="M66" s="451">
        <f>'Tiền lương'!$I$17</f>
        <v>145796.5</v>
      </c>
      <c r="N66" s="451">
        <f>'Tiền lương'!$I$21</f>
        <v>202416.5</v>
      </c>
      <c r="O66" s="451">
        <f>'Tiền lương'!$I$6</f>
        <v>165613.5</v>
      </c>
      <c r="P66" s="451">
        <f>'Tiền lương'!$I$7</f>
        <v>188969.25</v>
      </c>
      <c r="Q66" s="451">
        <f>'Tiền lương'!$I$8</f>
        <v>212325</v>
      </c>
      <c r="R66" s="451">
        <f>'Tiền lương'!$I$9</f>
        <v>235680.75</v>
      </c>
      <c r="S66" s="451">
        <f>'Tiền lương'!$I$12</f>
        <v>305748</v>
      </c>
      <c r="T66" s="451">
        <f t="shared" si="3"/>
        <v>0</v>
      </c>
      <c r="U66" s="450"/>
      <c r="V66" s="451">
        <f t="shared" si="2"/>
        <v>0</v>
      </c>
      <c r="W66" s="79" t="s">
        <v>297</v>
      </c>
      <c r="X66" s="79"/>
      <c r="Z66" s="160"/>
      <c r="AJ66" s="154"/>
      <c r="AK66" s="54" t="s">
        <v>196</v>
      </c>
    </row>
    <row r="67" spans="1:37" ht="54" hidden="1">
      <c r="A67" s="1"/>
      <c r="B67" s="54" t="s">
        <v>197</v>
      </c>
      <c r="C67" s="106"/>
      <c r="D67" s="68"/>
      <c r="E67" s="68"/>
      <c r="F67" s="258"/>
      <c r="G67" s="1"/>
      <c r="H67" s="68"/>
      <c r="I67" s="185"/>
      <c r="J67" s="68"/>
      <c r="K67" s="258"/>
      <c r="L67" s="451">
        <f>'Tiền lương'!$I$16</f>
        <v>131641.5</v>
      </c>
      <c r="M67" s="451">
        <f>'Tiền lương'!$I$17</f>
        <v>145796.5</v>
      </c>
      <c r="N67" s="451">
        <f>'Tiền lương'!$I$21</f>
        <v>202416.5</v>
      </c>
      <c r="O67" s="451">
        <f>'Tiền lương'!$I$6</f>
        <v>165613.5</v>
      </c>
      <c r="P67" s="451">
        <f>'Tiền lương'!$I$7</f>
        <v>188969.25</v>
      </c>
      <c r="Q67" s="451">
        <f>'Tiền lương'!$I$8</f>
        <v>212325</v>
      </c>
      <c r="R67" s="451">
        <f>'Tiền lương'!$I$9</f>
        <v>235680.75</v>
      </c>
      <c r="S67" s="451">
        <f>'Tiền lương'!$I$12</f>
        <v>305748</v>
      </c>
      <c r="T67" s="451">
        <f t="shared" si="3"/>
        <v>0</v>
      </c>
      <c r="U67" s="450"/>
      <c r="V67" s="451">
        <f t="shared" si="2"/>
        <v>0</v>
      </c>
      <c r="W67" s="79" t="s">
        <v>298</v>
      </c>
      <c r="X67" s="79"/>
      <c r="Z67" s="160"/>
      <c r="AJ67" s="154"/>
      <c r="AK67" s="54" t="s">
        <v>197</v>
      </c>
    </row>
    <row r="68" spans="1:37" ht="41.4">
      <c r="A68" s="1">
        <v>5</v>
      </c>
      <c r="B68" s="54" t="s">
        <v>198</v>
      </c>
      <c r="C68" s="106">
        <f t="shared" si="0"/>
        <v>1</v>
      </c>
      <c r="D68" s="68">
        <v>1</v>
      </c>
      <c r="E68" s="68"/>
      <c r="F68" s="258"/>
      <c r="G68" s="1"/>
      <c r="H68" s="68"/>
      <c r="I68" s="185"/>
      <c r="J68" s="68"/>
      <c r="K68" s="258"/>
      <c r="L68" s="451">
        <f>'Tiền lương'!$I$16</f>
        <v>131641.5</v>
      </c>
      <c r="M68" s="451">
        <f>'Tiền lương'!$I$17</f>
        <v>145796.5</v>
      </c>
      <c r="N68" s="451">
        <f>'Tiền lương'!$I$21</f>
        <v>202416.5</v>
      </c>
      <c r="O68" s="451">
        <f>'Tiền lương'!$I$6</f>
        <v>165613.5</v>
      </c>
      <c r="P68" s="451">
        <f>'Tiền lương'!$I$7</f>
        <v>188969.25</v>
      </c>
      <c r="Q68" s="451">
        <f>'Tiền lương'!$I$8</f>
        <v>212325</v>
      </c>
      <c r="R68" s="451">
        <f>'Tiền lương'!$I$9</f>
        <v>235680.75</v>
      </c>
      <c r="S68" s="451">
        <f>'Tiền lương'!$I$12</f>
        <v>305748</v>
      </c>
      <c r="T68" s="451">
        <f t="shared" si="3"/>
        <v>131641.5</v>
      </c>
      <c r="U68" s="37">
        <v>0.72</v>
      </c>
      <c r="V68" s="451">
        <f t="shared" si="2"/>
        <v>94781.87999999999</v>
      </c>
      <c r="W68" s="195" t="s">
        <v>410</v>
      </c>
      <c r="X68" s="156" t="s">
        <v>319</v>
      </c>
      <c r="Y68" s="168" t="s">
        <v>392</v>
      </c>
      <c r="Z68" s="160">
        <v>0.72</v>
      </c>
      <c r="AA68" s="168" t="s">
        <v>393</v>
      </c>
      <c r="AB68" s="168" t="s">
        <v>396</v>
      </c>
      <c r="AI68" s="166" t="s">
        <v>394</v>
      </c>
      <c r="AJ68" s="160">
        <v>0.96</v>
      </c>
      <c r="AK68" s="54" t="s">
        <v>198</v>
      </c>
    </row>
    <row r="69" spans="1:37" ht="36" hidden="1">
      <c r="A69" s="1" t="s">
        <v>302</v>
      </c>
      <c r="B69" s="78" t="s">
        <v>193</v>
      </c>
      <c r="C69" s="106"/>
      <c r="D69" s="68"/>
      <c r="E69" s="68"/>
      <c r="F69" s="258"/>
      <c r="G69" s="1"/>
      <c r="H69" s="68"/>
      <c r="I69" s="185"/>
      <c r="J69" s="68"/>
      <c r="K69" s="258"/>
      <c r="L69" s="451">
        <f>'Tiền lương'!$I$16</f>
        <v>131641.5</v>
      </c>
      <c r="M69" s="451">
        <f>'Tiền lương'!$I$17</f>
        <v>145796.5</v>
      </c>
      <c r="N69" s="451">
        <f>'Tiền lương'!$I$21</f>
        <v>202416.5</v>
      </c>
      <c r="O69" s="451">
        <f>'Tiền lương'!$I$6</f>
        <v>165613.5</v>
      </c>
      <c r="P69" s="451">
        <f>'Tiền lương'!$I$7</f>
        <v>188969.25</v>
      </c>
      <c r="Q69" s="451">
        <f>'Tiền lương'!$I$8</f>
        <v>212325</v>
      </c>
      <c r="R69" s="451">
        <f>'Tiền lương'!$I$9</f>
        <v>235680.75</v>
      </c>
      <c r="S69" s="451">
        <f>'Tiền lương'!$I$12</f>
        <v>305748</v>
      </c>
      <c r="T69" s="451">
        <f t="shared" si="3"/>
        <v>0</v>
      </c>
      <c r="U69" s="450"/>
      <c r="V69" s="451">
        <f t="shared" si="2"/>
        <v>0</v>
      </c>
      <c r="W69" s="79"/>
      <c r="X69" s="79"/>
      <c r="AK69" s="78" t="s">
        <v>193</v>
      </c>
    </row>
    <row r="70" spans="1:37" ht="93.75" hidden="1" customHeight="1">
      <c r="A70" s="1"/>
      <c r="B70" s="54" t="s">
        <v>199</v>
      </c>
      <c r="C70" s="106"/>
      <c r="D70" s="68"/>
      <c r="E70" s="68"/>
      <c r="F70" s="258"/>
      <c r="G70" s="1"/>
      <c r="H70" s="68"/>
      <c r="I70" s="185"/>
      <c r="J70" s="68"/>
      <c r="K70" s="258"/>
      <c r="L70" s="451">
        <f>'Tiền lương'!$I$16</f>
        <v>131641.5</v>
      </c>
      <c r="M70" s="451">
        <f>'Tiền lương'!$I$17</f>
        <v>145796.5</v>
      </c>
      <c r="N70" s="451">
        <f>'Tiền lương'!$I$21</f>
        <v>202416.5</v>
      </c>
      <c r="O70" s="451">
        <f>'Tiền lương'!$I$6</f>
        <v>165613.5</v>
      </c>
      <c r="P70" s="451">
        <f>'Tiền lương'!$I$7</f>
        <v>188969.25</v>
      </c>
      <c r="Q70" s="451">
        <f>'Tiền lương'!$I$8</f>
        <v>212325</v>
      </c>
      <c r="R70" s="451">
        <f>'Tiền lương'!$I$9</f>
        <v>235680.75</v>
      </c>
      <c r="S70" s="451">
        <f>'Tiền lương'!$I$12</f>
        <v>305748</v>
      </c>
      <c r="T70" s="451">
        <f t="shared" si="3"/>
        <v>0</v>
      </c>
      <c r="U70" s="450"/>
      <c r="V70" s="451">
        <f t="shared" si="2"/>
        <v>0</v>
      </c>
      <c r="W70" s="79" t="s">
        <v>297</v>
      </c>
      <c r="X70" s="79"/>
      <c r="AK70" s="54" t="s">
        <v>199</v>
      </c>
    </row>
    <row r="71" spans="1:37" ht="18" hidden="1">
      <c r="A71" s="1"/>
      <c r="B71" s="54" t="s">
        <v>200</v>
      </c>
      <c r="C71" s="106"/>
      <c r="D71" s="68"/>
      <c r="E71" s="68"/>
      <c r="F71" s="258"/>
      <c r="G71" s="1"/>
      <c r="H71" s="68"/>
      <c r="I71" s="185"/>
      <c r="J71" s="68"/>
      <c r="K71" s="258"/>
      <c r="L71" s="451">
        <f>'Tiền lương'!$I$16</f>
        <v>131641.5</v>
      </c>
      <c r="M71" s="451">
        <f>'Tiền lương'!$I$17</f>
        <v>145796.5</v>
      </c>
      <c r="N71" s="451">
        <f>'Tiền lương'!$I$21</f>
        <v>202416.5</v>
      </c>
      <c r="O71" s="451">
        <f>'Tiền lương'!$I$6</f>
        <v>165613.5</v>
      </c>
      <c r="P71" s="451">
        <f>'Tiền lương'!$I$7</f>
        <v>188969.25</v>
      </c>
      <c r="Q71" s="451">
        <f>'Tiền lương'!$I$8</f>
        <v>212325</v>
      </c>
      <c r="R71" s="451">
        <f>'Tiền lương'!$I$9</f>
        <v>235680.75</v>
      </c>
      <c r="S71" s="451">
        <f>'Tiền lương'!$I$12</f>
        <v>305748</v>
      </c>
      <c r="T71" s="451">
        <f t="shared" si="3"/>
        <v>0</v>
      </c>
      <c r="U71" s="450"/>
      <c r="V71" s="451">
        <f t="shared" ref="V71:V87" si="4">T71*U71</f>
        <v>0</v>
      </c>
      <c r="W71" s="79" t="s">
        <v>299</v>
      </c>
      <c r="X71" s="79"/>
      <c r="AK71" s="54" t="s">
        <v>200</v>
      </c>
    </row>
    <row r="72" spans="1:37" ht="72" hidden="1">
      <c r="A72" s="1"/>
      <c r="B72" s="54" t="s">
        <v>201</v>
      </c>
      <c r="C72" s="106"/>
      <c r="D72" s="68"/>
      <c r="E72" s="68"/>
      <c r="F72" s="258"/>
      <c r="G72" s="1"/>
      <c r="H72" s="68"/>
      <c r="I72" s="185"/>
      <c r="J72" s="68"/>
      <c r="K72" s="258"/>
      <c r="L72" s="451">
        <f>'Tiền lương'!$I$16</f>
        <v>131641.5</v>
      </c>
      <c r="M72" s="451">
        <f>'Tiền lương'!$I$17</f>
        <v>145796.5</v>
      </c>
      <c r="N72" s="451">
        <f>'Tiền lương'!$I$21</f>
        <v>202416.5</v>
      </c>
      <c r="O72" s="451">
        <f>'Tiền lương'!$I$6</f>
        <v>165613.5</v>
      </c>
      <c r="P72" s="451">
        <f>'Tiền lương'!$I$7</f>
        <v>188969.25</v>
      </c>
      <c r="Q72" s="451">
        <f>'Tiền lương'!$I$8</f>
        <v>212325</v>
      </c>
      <c r="R72" s="451">
        <f>'Tiền lương'!$I$9</f>
        <v>235680.75</v>
      </c>
      <c r="S72" s="451">
        <f>'Tiền lương'!$I$12</f>
        <v>305748</v>
      </c>
      <c r="T72" s="451">
        <f t="shared" si="3"/>
        <v>0</v>
      </c>
      <c r="U72" s="450"/>
      <c r="V72" s="451">
        <f t="shared" si="4"/>
        <v>0</v>
      </c>
      <c r="W72" s="79" t="s">
        <v>300</v>
      </c>
      <c r="X72" s="79"/>
      <c r="AK72" s="54" t="s">
        <v>201</v>
      </c>
    </row>
    <row r="73" spans="1:37" ht="18">
      <c r="A73" s="35" t="s">
        <v>59</v>
      </c>
      <c r="B73" s="60" t="s">
        <v>214</v>
      </c>
      <c r="C73" s="106"/>
      <c r="D73" s="258"/>
      <c r="E73" s="258"/>
      <c r="F73" s="258"/>
      <c r="G73" s="1"/>
      <c r="H73" s="258"/>
      <c r="I73" s="258"/>
      <c r="J73" s="258"/>
      <c r="K73" s="258"/>
      <c r="L73" s="451"/>
      <c r="M73" s="451"/>
      <c r="N73" s="451"/>
      <c r="O73" s="451"/>
      <c r="P73" s="451"/>
      <c r="Q73" s="451"/>
      <c r="R73" s="451"/>
      <c r="S73" s="451"/>
      <c r="T73" s="451"/>
      <c r="U73" s="245"/>
      <c r="V73" s="451"/>
      <c r="W73" s="154"/>
      <c r="X73" s="154"/>
      <c r="AK73" s="60" t="s">
        <v>214</v>
      </c>
    </row>
    <row r="74" spans="1:37" ht="36">
      <c r="A74" s="1">
        <v>1</v>
      </c>
      <c r="B74" s="54" t="s">
        <v>460</v>
      </c>
      <c r="C74" s="106">
        <f t="shared" ref="C74:C87" si="5">SUM(D74:K74)</f>
        <v>2</v>
      </c>
      <c r="D74" s="68">
        <v>1</v>
      </c>
      <c r="E74" s="68"/>
      <c r="F74" s="258"/>
      <c r="G74" s="1">
        <v>1</v>
      </c>
      <c r="H74" s="68"/>
      <c r="I74" s="185"/>
      <c r="J74" s="68"/>
      <c r="K74" s="258"/>
      <c r="L74" s="451">
        <f>'Tiền lương'!$I$16</f>
        <v>131641.5</v>
      </c>
      <c r="M74" s="451">
        <f>'Tiền lương'!$I$17</f>
        <v>145796.5</v>
      </c>
      <c r="N74" s="451">
        <f>'Tiền lương'!$I$21</f>
        <v>202416.5</v>
      </c>
      <c r="O74" s="451">
        <f>'Tiền lương'!$I$6</f>
        <v>165613.5</v>
      </c>
      <c r="P74" s="451">
        <f>'Tiền lương'!$I$7</f>
        <v>188969.25</v>
      </c>
      <c r="Q74" s="451">
        <f>'Tiền lương'!$I$8</f>
        <v>212325</v>
      </c>
      <c r="R74" s="451">
        <f>'Tiền lương'!$I$9</f>
        <v>235680.75</v>
      </c>
      <c r="S74" s="451">
        <f>'Tiền lương'!$I$12</f>
        <v>305748</v>
      </c>
      <c r="T74" s="451">
        <f t="shared" si="3"/>
        <v>297255</v>
      </c>
      <c r="U74" s="37">
        <v>0.4</v>
      </c>
      <c r="V74" s="451">
        <f t="shared" si="4"/>
        <v>118902</v>
      </c>
      <c r="W74" s="195" t="s">
        <v>410</v>
      </c>
      <c r="X74" s="156" t="s">
        <v>319</v>
      </c>
      <c r="Y74" s="168" t="s">
        <v>414</v>
      </c>
      <c r="Z74" s="160">
        <v>0.4</v>
      </c>
      <c r="AI74" s="166" t="s">
        <v>399</v>
      </c>
      <c r="AJ74" s="160">
        <v>0.37759999999999999</v>
      </c>
      <c r="AK74" s="54" t="s">
        <v>203</v>
      </c>
    </row>
    <row r="75" spans="1:37" ht="54" hidden="1">
      <c r="A75" s="1">
        <v>2</v>
      </c>
      <c r="B75" s="54" t="s">
        <v>204</v>
      </c>
      <c r="C75" s="106">
        <f t="shared" si="5"/>
        <v>0</v>
      </c>
      <c r="D75" s="68"/>
      <c r="E75" s="68"/>
      <c r="F75" s="258"/>
      <c r="G75" s="1"/>
      <c r="H75" s="68"/>
      <c r="I75" s="185"/>
      <c r="J75" s="68"/>
      <c r="K75" s="258"/>
      <c r="L75" s="451">
        <f>'Tiền lương'!$I$16</f>
        <v>131641.5</v>
      </c>
      <c r="M75" s="451">
        <f>'Tiền lương'!$I$17</f>
        <v>145796.5</v>
      </c>
      <c r="N75" s="451">
        <f>'Tiền lương'!$I$21</f>
        <v>202416.5</v>
      </c>
      <c r="O75" s="451">
        <f>'Tiền lương'!$I$6</f>
        <v>165613.5</v>
      </c>
      <c r="P75" s="451">
        <f>'Tiền lương'!$I$7</f>
        <v>188969.25</v>
      </c>
      <c r="Q75" s="451">
        <f>'Tiền lương'!$I$8</f>
        <v>212325</v>
      </c>
      <c r="R75" s="451">
        <f>'Tiền lương'!$I$9</f>
        <v>235680.75</v>
      </c>
      <c r="S75" s="451">
        <f>'Tiền lương'!$I$12</f>
        <v>305748</v>
      </c>
      <c r="T75" s="451">
        <f t="shared" si="3"/>
        <v>0</v>
      </c>
      <c r="U75" s="37">
        <v>0.25</v>
      </c>
      <c r="V75" s="451">
        <f t="shared" si="4"/>
        <v>0</v>
      </c>
      <c r="W75" s="195" t="s">
        <v>410</v>
      </c>
      <c r="X75" s="156" t="s">
        <v>319</v>
      </c>
      <c r="Y75" s="168" t="s">
        <v>414</v>
      </c>
      <c r="Z75" s="160">
        <v>0.25</v>
      </c>
      <c r="AI75" s="166" t="s">
        <v>415</v>
      </c>
      <c r="AJ75" s="160">
        <v>0.25659999999999999</v>
      </c>
      <c r="AK75" s="54" t="s">
        <v>204</v>
      </c>
    </row>
    <row r="76" spans="1:37" ht="36">
      <c r="A76" s="1">
        <v>3</v>
      </c>
      <c r="B76" s="54" t="s">
        <v>494</v>
      </c>
      <c r="C76" s="106">
        <f t="shared" si="5"/>
        <v>2</v>
      </c>
      <c r="D76" s="254">
        <v>1</v>
      </c>
      <c r="E76" s="254"/>
      <c r="F76" s="255"/>
      <c r="G76" s="256">
        <v>1</v>
      </c>
      <c r="H76" s="68"/>
      <c r="I76" s="185"/>
      <c r="J76" s="68"/>
      <c r="K76" s="258"/>
      <c r="L76" s="451">
        <f>'Tiền lương'!$I$16</f>
        <v>131641.5</v>
      </c>
      <c r="M76" s="451">
        <f>'Tiền lương'!$I$17</f>
        <v>145796.5</v>
      </c>
      <c r="N76" s="451">
        <f>'Tiền lương'!$I$21</f>
        <v>202416.5</v>
      </c>
      <c r="O76" s="451">
        <f>'Tiền lương'!$I$6</f>
        <v>165613.5</v>
      </c>
      <c r="P76" s="451">
        <f>'Tiền lương'!$I$7</f>
        <v>188969.25</v>
      </c>
      <c r="Q76" s="451">
        <f>'Tiền lương'!$I$8</f>
        <v>212325</v>
      </c>
      <c r="R76" s="451">
        <f>'Tiền lương'!$I$9</f>
        <v>235680.75</v>
      </c>
      <c r="S76" s="451">
        <f>'Tiền lương'!$I$12</f>
        <v>305748</v>
      </c>
      <c r="T76" s="451">
        <f t="shared" si="3"/>
        <v>297255</v>
      </c>
      <c r="U76" s="37">
        <v>0.05</v>
      </c>
      <c r="V76" s="451">
        <f t="shared" si="4"/>
        <v>14862.75</v>
      </c>
      <c r="W76" s="79"/>
      <c r="X76" s="79"/>
      <c r="AK76" s="54" t="s">
        <v>205</v>
      </c>
    </row>
    <row r="77" spans="1:37" s="194" customFormat="1" ht="62.4" hidden="1">
      <c r="A77" s="260" t="s">
        <v>452</v>
      </c>
      <c r="B77" s="80" t="s">
        <v>207</v>
      </c>
      <c r="C77" s="106">
        <f t="shared" si="5"/>
        <v>2</v>
      </c>
      <c r="D77" s="254">
        <v>1</v>
      </c>
      <c r="E77" s="254"/>
      <c r="F77" s="255"/>
      <c r="G77" s="256">
        <v>1</v>
      </c>
      <c r="H77" s="254"/>
      <c r="I77" s="257"/>
      <c r="J77" s="254"/>
      <c r="K77" s="255"/>
      <c r="L77" s="451">
        <f>'Tiền lương'!$I$16</f>
        <v>131641.5</v>
      </c>
      <c r="M77" s="451">
        <f>'Tiền lương'!$I$17</f>
        <v>145796.5</v>
      </c>
      <c r="N77" s="451">
        <f>'Tiền lương'!$I$21</f>
        <v>202416.5</v>
      </c>
      <c r="O77" s="451">
        <f>'Tiền lương'!$I$6</f>
        <v>165613.5</v>
      </c>
      <c r="P77" s="451">
        <f>'Tiền lương'!$I$7</f>
        <v>188969.25</v>
      </c>
      <c r="Q77" s="451">
        <f>'Tiền lương'!$I$8</f>
        <v>212325</v>
      </c>
      <c r="R77" s="451">
        <f>'Tiền lương'!$I$9</f>
        <v>235680.75</v>
      </c>
      <c r="S77" s="451">
        <f>'Tiền lương'!$I$12</f>
        <v>305748</v>
      </c>
      <c r="T77" s="451">
        <f t="shared" si="3"/>
        <v>297255</v>
      </c>
      <c r="U77" s="37">
        <v>0.05</v>
      </c>
      <c r="V77" s="451">
        <f t="shared" si="4"/>
        <v>14862.75</v>
      </c>
      <c r="W77" s="195" t="s">
        <v>410</v>
      </c>
      <c r="X77" s="156" t="s">
        <v>319</v>
      </c>
      <c r="Y77" s="168" t="s">
        <v>397</v>
      </c>
      <c r="Z77" s="160">
        <v>0.05</v>
      </c>
      <c r="AG77" s="168" t="s">
        <v>398</v>
      </c>
      <c r="AH77" s="160">
        <v>0.69</v>
      </c>
      <c r="AI77" s="166" t="s">
        <v>400</v>
      </c>
      <c r="AJ77" s="160">
        <v>3.9399999999999998E-2</v>
      </c>
      <c r="AK77" s="80" t="s">
        <v>207</v>
      </c>
    </row>
    <row r="78" spans="1:37" s="194" customFormat="1" ht="41.4" hidden="1">
      <c r="A78" s="256" t="s">
        <v>447</v>
      </c>
      <c r="B78" s="80" t="s">
        <v>305</v>
      </c>
      <c r="C78" s="106">
        <f t="shared" si="5"/>
        <v>1</v>
      </c>
      <c r="D78" s="254"/>
      <c r="E78" s="254"/>
      <c r="F78" s="255"/>
      <c r="G78" s="256"/>
      <c r="H78" s="254">
        <v>1</v>
      </c>
      <c r="I78" s="257"/>
      <c r="J78" s="254"/>
      <c r="K78" s="255"/>
      <c r="L78" s="451">
        <f>'Tiền lương'!$I$16</f>
        <v>131641.5</v>
      </c>
      <c r="M78" s="451">
        <f>'Tiền lương'!$I$17</f>
        <v>145796.5</v>
      </c>
      <c r="N78" s="451">
        <f>'Tiền lương'!$I$21</f>
        <v>202416.5</v>
      </c>
      <c r="O78" s="451">
        <f>'Tiền lương'!$I$6</f>
        <v>165613.5</v>
      </c>
      <c r="P78" s="451">
        <f>'Tiền lương'!$I$7</f>
        <v>188969.25</v>
      </c>
      <c r="Q78" s="451">
        <f>'Tiền lương'!$I$8</f>
        <v>212325</v>
      </c>
      <c r="R78" s="451">
        <f>'Tiền lương'!$I$9</f>
        <v>235680.75</v>
      </c>
      <c r="S78" s="451">
        <f>'Tiền lương'!$I$12</f>
        <v>305748</v>
      </c>
      <c r="T78" s="451">
        <f t="shared" si="3"/>
        <v>188969.25</v>
      </c>
      <c r="U78" s="37">
        <v>0.2</v>
      </c>
      <c r="V78" s="451">
        <f t="shared" si="4"/>
        <v>37793.85</v>
      </c>
      <c r="W78" s="195" t="s">
        <v>416</v>
      </c>
      <c r="X78" s="156" t="s">
        <v>417</v>
      </c>
      <c r="AG78" s="168" t="s">
        <v>398</v>
      </c>
      <c r="AH78" s="160" t="s">
        <v>402</v>
      </c>
      <c r="AK78" s="133" t="s">
        <v>305</v>
      </c>
    </row>
    <row r="79" spans="1:37" ht="36" hidden="1">
      <c r="A79" s="1">
        <v>4</v>
      </c>
      <c r="B79" s="54" t="s">
        <v>206</v>
      </c>
      <c r="C79" s="106">
        <f t="shared" si="5"/>
        <v>2</v>
      </c>
      <c r="D79" s="106">
        <v>1</v>
      </c>
      <c r="E79" s="106"/>
      <c r="F79" s="258"/>
      <c r="G79" s="1"/>
      <c r="H79" s="106">
        <v>1</v>
      </c>
      <c r="I79" s="106"/>
      <c r="J79" s="68"/>
      <c r="K79" s="258"/>
      <c r="L79" s="451">
        <f>'Tiền lương'!$I$16</f>
        <v>131641.5</v>
      </c>
      <c r="M79" s="451">
        <f>'Tiền lương'!$I$17</f>
        <v>145796.5</v>
      </c>
      <c r="N79" s="451">
        <f>'Tiền lương'!$I$21</f>
        <v>202416.5</v>
      </c>
      <c r="O79" s="451">
        <f>'Tiền lương'!$I$6</f>
        <v>165613.5</v>
      </c>
      <c r="P79" s="451">
        <f>'Tiền lương'!$I$7</f>
        <v>188969.25</v>
      </c>
      <c r="Q79" s="451">
        <f>'Tiền lương'!$I$8</f>
        <v>212325</v>
      </c>
      <c r="R79" s="451">
        <f>'Tiền lương'!$I$9</f>
        <v>235680.75</v>
      </c>
      <c r="S79" s="451">
        <f>'Tiền lương'!$I$12</f>
        <v>305748</v>
      </c>
      <c r="T79" s="451">
        <f t="shared" si="3"/>
        <v>320610.75</v>
      </c>
      <c r="U79" s="450">
        <v>0.1</v>
      </c>
      <c r="V79" s="451">
        <f t="shared" si="4"/>
        <v>32061.075000000001</v>
      </c>
      <c r="W79" s="181" t="s">
        <v>409</v>
      </c>
      <c r="X79" s="156" t="s">
        <v>318</v>
      </c>
      <c r="AI79" s="166" t="s">
        <v>401</v>
      </c>
      <c r="AJ79" s="160" t="s">
        <v>418</v>
      </c>
      <c r="AK79" s="54" t="s">
        <v>206</v>
      </c>
    </row>
    <row r="80" spans="1:37" ht="18">
      <c r="A80" s="35" t="s">
        <v>208</v>
      </c>
      <c r="B80" s="60" t="s">
        <v>209</v>
      </c>
      <c r="C80" s="106"/>
      <c r="D80" s="258"/>
      <c r="E80" s="258"/>
      <c r="F80" s="258"/>
      <c r="G80" s="258"/>
      <c r="H80" s="258"/>
      <c r="I80" s="258"/>
      <c r="J80" s="258"/>
      <c r="K80" s="258"/>
      <c r="L80" s="451"/>
      <c r="M80" s="451"/>
      <c r="N80" s="451"/>
      <c r="O80" s="451"/>
      <c r="P80" s="451"/>
      <c r="Q80" s="451"/>
      <c r="R80" s="451"/>
      <c r="S80" s="451"/>
      <c r="T80" s="451"/>
      <c r="U80" s="245"/>
      <c r="V80" s="451"/>
      <c r="W80" s="154"/>
      <c r="X80" s="154"/>
      <c r="AK80" s="60" t="s">
        <v>209</v>
      </c>
    </row>
    <row r="81" spans="1:37" ht="64.5" customHeight="1">
      <c r="A81" s="1">
        <v>1</v>
      </c>
      <c r="B81" s="54" t="s">
        <v>210</v>
      </c>
      <c r="C81" s="106">
        <f t="shared" si="5"/>
        <v>1</v>
      </c>
      <c r="D81" s="68"/>
      <c r="E81" s="68"/>
      <c r="F81" s="106">
        <v>1</v>
      </c>
      <c r="G81" s="1"/>
      <c r="H81" s="68"/>
      <c r="I81" s="185"/>
      <c r="J81" s="68"/>
      <c r="K81" s="258"/>
      <c r="L81" s="451">
        <f>'Tiền lương'!$I$16</f>
        <v>131641.5</v>
      </c>
      <c r="M81" s="451">
        <f>'Tiền lương'!$I$17</f>
        <v>145796.5</v>
      </c>
      <c r="N81" s="451">
        <f>'Tiền lương'!$I$21</f>
        <v>202416.5</v>
      </c>
      <c r="O81" s="451">
        <f>'Tiền lương'!$I$6</f>
        <v>165613.5</v>
      </c>
      <c r="P81" s="451">
        <f>'Tiền lương'!$I$7</f>
        <v>188969.25</v>
      </c>
      <c r="Q81" s="451">
        <f>'Tiền lương'!$I$8</f>
        <v>212325</v>
      </c>
      <c r="R81" s="451">
        <f>'Tiền lương'!$I$9</f>
        <v>235680.75</v>
      </c>
      <c r="S81" s="451">
        <f>'Tiền lương'!$I$12</f>
        <v>305748</v>
      </c>
      <c r="T81" s="451">
        <f t="shared" si="3"/>
        <v>202416.5</v>
      </c>
      <c r="U81" s="37">
        <v>8.0000000000000002E-3</v>
      </c>
      <c r="V81" s="451">
        <f t="shared" si="4"/>
        <v>1619.3320000000001</v>
      </c>
      <c r="W81" s="195" t="s">
        <v>410</v>
      </c>
      <c r="X81" s="156" t="s">
        <v>325</v>
      </c>
      <c r="Y81" s="168" t="s">
        <v>403</v>
      </c>
      <c r="Z81" s="160">
        <v>8.0000000000000002E-3</v>
      </c>
      <c r="AA81" s="168" t="s">
        <v>404</v>
      </c>
      <c r="AB81" s="160" t="s">
        <v>423</v>
      </c>
      <c r="AE81" s="160" t="s">
        <v>376</v>
      </c>
      <c r="AF81" s="160" t="s">
        <v>406</v>
      </c>
      <c r="AG81" s="177" t="s">
        <v>353</v>
      </c>
      <c r="AH81" s="176" t="s">
        <v>407</v>
      </c>
      <c r="AI81" s="160" t="s">
        <v>399</v>
      </c>
      <c r="AJ81" s="160" t="s">
        <v>419</v>
      </c>
      <c r="AK81" s="54" t="s">
        <v>210</v>
      </c>
    </row>
    <row r="82" spans="1:37" ht="72">
      <c r="A82" s="1">
        <v>2</v>
      </c>
      <c r="B82" s="54" t="s">
        <v>211</v>
      </c>
      <c r="C82" s="106"/>
      <c r="D82" s="68"/>
      <c r="E82" s="68"/>
      <c r="F82" s="258"/>
      <c r="G82" s="1"/>
      <c r="H82" s="68"/>
      <c r="I82" s="185"/>
      <c r="J82" s="68"/>
      <c r="K82" s="258"/>
      <c r="L82" s="451"/>
      <c r="M82" s="451"/>
      <c r="N82" s="451"/>
      <c r="O82" s="451"/>
      <c r="P82" s="451"/>
      <c r="Q82" s="451"/>
      <c r="R82" s="451"/>
      <c r="S82" s="451"/>
      <c r="T82" s="451"/>
      <c r="U82" s="450"/>
      <c r="V82" s="451"/>
      <c r="W82" s="160"/>
      <c r="X82" s="160"/>
      <c r="Y82" s="160" t="s">
        <v>403</v>
      </c>
      <c r="Z82" s="160"/>
      <c r="AA82" s="160" t="s">
        <v>404</v>
      </c>
      <c r="AB82" s="160"/>
      <c r="AC82" s="160"/>
      <c r="AD82" s="160"/>
      <c r="AE82" s="160"/>
      <c r="AF82" s="160"/>
      <c r="AG82" s="160" t="s">
        <v>353</v>
      </c>
      <c r="AH82" s="160" t="s">
        <v>408</v>
      </c>
      <c r="AI82" s="160" t="s">
        <v>399</v>
      </c>
      <c r="AJ82" s="160" t="s">
        <v>420</v>
      </c>
      <c r="AK82" s="54" t="s">
        <v>211</v>
      </c>
    </row>
    <row r="83" spans="1:37" ht="36">
      <c r="A83" s="1" t="s">
        <v>62</v>
      </c>
      <c r="B83" s="80" t="s">
        <v>449</v>
      </c>
      <c r="C83" s="106">
        <f t="shared" si="5"/>
        <v>1</v>
      </c>
      <c r="D83" s="68"/>
      <c r="E83" s="68"/>
      <c r="F83" s="106">
        <v>1</v>
      </c>
      <c r="G83" s="1"/>
      <c r="H83" s="68"/>
      <c r="I83" s="185"/>
      <c r="J83" s="68"/>
      <c r="K83" s="258"/>
      <c r="L83" s="451">
        <f>'Tiền lương'!$I$16</f>
        <v>131641.5</v>
      </c>
      <c r="M83" s="451">
        <f>'Tiền lương'!$I$17</f>
        <v>145796.5</v>
      </c>
      <c r="N83" s="451">
        <f>'Tiền lương'!$I$21</f>
        <v>202416.5</v>
      </c>
      <c r="O83" s="451">
        <f>'Tiền lương'!$I$6</f>
        <v>165613.5</v>
      </c>
      <c r="P83" s="451">
        <f>'Tiền lương'!$I$7</f>
        <v>188969.25</v>
      </c>
      <c r="Q83" s="451">
        <f>'Tiền lương'!$I$8</f>
        <v>212325</v>
      </c>
      <c r="R83" s="451">
        <f>'Tiền lương'!$I$9</f>
        <v>235680.75</v>
      </c>
      <c r="S83" s="451">
        <f>'Tiền lương'!$I$12</f>
        <v>305748</v>
      </c>
      <c r="T83" s="451">
        <f t="shared" si="3"/>
        <v>202416.5</v>
      </c>
      <c r="U83" s="37">
        <v>4.5999999999999999E-2</v>
      </c>
      <c r="V83" s="451">
        <f t="shared" si="4"/>
        <v>9311.1589999999997</v>
      </c>
      <c r="W83" s="195" t="s">
        <v>410</v>
      </c>
      <c r="X83" s="156" t="s">
        <v>50</v>
      </c>
      <c r="Z83" s="160">
        <f>0.018+0.015+0.013</f>
        <v>4.5999999999999999E-2</v>
      </c>
      <c r="AB83" s="483" t="s">
        <v>422</v>
      </c>
      <c r="AE83" s="160"/>
      <c r="AF83" s="160"/>
      <c r="AK83" s="80" t="s">
        <v>311</v>
      </c>
    </row>
    <row r="84" spans="1:37" ht="18">
      <c r="A84" s="1" t="s">
        <v>62</v>
      </c>
      <c r="B84" s="80" t="s">
        <v>212</v>
      </c>
      <c r="C84" s="106">
        <f t="shared" si="5"/>
        <v>1</v>
      </c>
      <c r="D84" s="68"/>
      <c r="E84" s="68"/>
      <c r="F84" s="106">
        <v>1</v>
      </c>
      <c r="G84" s="1"/>
      <c r="H84" s="68"/>
      <c r="I84" s="185"/>
      <c r="J84" s="68"/>
      <c r="K84" s="258"/>
      <c r="L84" s="451">
        <f>'Tiền lương'!$I$16</f>
        <v>131641.5</v>
      </c>
      <c r="M84" s="451">
        <f>'Tiền lương'!$I$17</f>
        <v>145796.5</v>
      </c>
      <c r="N84" s="451">
        <f>'Tiền lương'!$I$21</f>
        <v>202416.5</v>
      </c>
      <c r="O84" s="451">
        <f>'Tiền lương'!$I$6</f>
        <v>165613.5</v>
      </c>
      <c r="P84" s="451">
        <f>'Tiền lương'!$I$7</f>
        <v>188969.25</v>
      </c>
      <c r="Q84" s="451">
        <f>'Tiền lương'!$I$8</f>
        <v>212325</v>
      </c>
      <c r="R84" s="451">
        <f>'Tiền lương'!$I$9</f>
        <v>235680.75</v>
      </c>
      <c r="S84" s="451">
        <f>'Tiền lương'!$I$12</f>
        <v>305748</v>
      </c>
      <c r="T84" s="451">
        <f t="shared" si="3"/>
        <v>202416.5</v>
      </c>
      <c r="U84" s="37">
        <v>1.78E-2</v>
      </c>
      <c r="V84" s="451">
        <f t="shared" si="4"/>
        <v>3603.0137</v>
      </c>
      <c r="W84" s="183" t="s">
        <v>425</v>
      </c>
      <c r="X84" s="156" t="s">
        <v>317</v>
      </c>
      <c r="Z84" s="160">
        <f>0.018+0.007+0.013</f>
        <v>3.7999999999999999E-2</v>
      </c>
      <c r="AB84" s="483"/>
      <c r="AE84" s="160"/>
      <c r="AF84" s="160"/>
      <c r="AK84" s="80" t="s">
        <v>212</v>
      </c>
    </row>
    <row r="85" spans="1:37" ht="36">
      <c r="A85" s="1" t="s">
        <v>62</v>
      </c>
      <c r="B85" s="80" t="s">
        <v>307</v>
      </c>
      <c r="C85" s="106">
        <f t="shared" si="5"/>
        <v>1</v>
      </c>
      <c r="D85" s="68"/>
      <c r="E85" s="68"/>
      <c r="F85" s="106">
        <v>1</v>
      </c>
      <c r="G85" s="1"/>
      <c r="H85" s="68"/>
      <c r="I85" s="185"/>
      <c r="J85" s="68"/>
      <c r="K85" s="258"/>
      <c r="L85" s="451">
        <f>'Tiền lương'!$I$16</f>
        <v>131641.5</v>
      </c>
      <c r="M85" s="451">
        <f>'Tiền lương'!$I$17</f>
        <v>145796.5</v>
      </c>
      <c r="N85" s="451">
        <f>'Tiền lương'!$I$21</f>
        <v>202416.5</v>
      </c>
      <c r="O85" s="451">
        <f>'Tiền lương'!$I$6</f>
        <v>165613.5</v>
      </c>
      <c r="P85" s="451">
        <f>'Tiền lương'!$I$7</f>
        <v>188969.25</v>
      </c>
      <c r="Q85" s="451">
        <f>'Tiền lương'!$I$8</f>
        <v>212325</v>
      </c>
      <c r="R85" s="451">
        <f>'Tiền lương'!$I$9</f>
        <v>235680.75</v>
      </c>
      <c r="S85" s="451">
        <f>'Tiền lương'!$I$12</f>
        <v>305748</v>
      </c>
      <c r="T85" s="451">
        <f t="shared" si="3"/>
        <v>202416.5</v>
      </c>
      <c r="U85" s="37">
        <v>1.2999999999999999E-4</v>
      </c>
      <c r="V85" s="451">
        <f t="shared" si="4"/>
        <v>26.314144999999996</v>
      </c>
      <c r="W85" s="196" t="s">
        <v>426</v>
      </c>
      <c r="X85" s="156" t="s">
        <v>324</v>
      </c>
      <c r="Z85" s="160">
        <v>1.2999999999999999E-4</v>
      </c>
      <c r="AB85" s="483"/>
      <c r="AE85" s="160"/>
      <c r="AF85" s="160"/>
      <c r="AK85" s="80" t="s">
        <v>307</v>
      </c>
    </row>
    <row r="86" spans="1:37" ht="41.4">
      <c r="A86" s="1">
        <v>3</v>
      </c>
      <c r="B86" s="54" t="s">
        <v>213</v>
      </c>
      <c r="C86" s="106">
        <f t="shared" si="5"/>
        <v>1</v>
      </c>
      <c r="D86" s="68"/>
      <c r="E86" s="68"/>
      <c r="F86" s="106">
        <v>1</v>
      </c>
      <c r="G86" s="1"/>
      <c r="H86" s="68"/>
      <c r="I86" s="185"/>
      <c r="J86" s="68"/>
      <c r="K86" s="258"/>
      <c r="L86" s="451">
        <f>'Tiền lương'!$I$16</f>
        <v>131641.5</v>
      </c>
      <c r="M86" s="451">
        <f>'Tiền lương'!$I$17</f>
        <v>145796.5</v>
      </c>
      <c r="N86" s="451">
        <f>'Tiền lương'!$I$21</f>
        <v>202416.5</v>
      </c>
      <c r="O86" s="451">
        <f>'Tiền lương'!$I$6</f>
        <v>165613.5</v>
      </c>
      <c r="P86" s="451">
        <f>'Tiền lương'!$I$7</f>
        <v>188969.25</v>
      </c>
      <c r="Q86" s="451">
        <f>'Tiền lương'!$I$8</f>
        <v>212325</v>
      </c>
      <c r="R86" s="451">
        <f>'Tiền lương'!$I$9</f>
        <v>235680.75</v>
      </c>
      <c r="S86" s="451">
        <f>'Tiền lương'!$I$12</f>
        <v>305748</v>
      </c>
      <c r="T86" s="451">
        <f t="shared" si="3"/>
        <v>202416.5</v>
      </c>
      <c r="U86" s="37">
        <v>7.4000000000000003E-3</v>
      </c>
      <c r="V86" s="451">
        <f t="shared" si="4"/>
        <v>1497.8821</v>
      </c>
      <c r="W86" s="183" t="s">
        <v>424</v>
      </c>
      <c r="X86" s="156" t="s">
        <v>325</v>
      </c>
      <c r="Y86" s="168" t="s">
        <v>403</v>
      </c>
      <c r="Z86" s="160">
        <v>2.5999999999999999E-2</v>
      </c>
      <c r="AA86" s="168" t="s">
        <v>404</v>
      </c>
      <c r="AB86" s="160" t="s">
        <v>423</v>
      </c>
      <c r="AE86" s="160"/>
      <c r="AF86" s="160"/>
      <c r="AG86" s="177" t="s">
        <v>353</v>
      </c>
      <c r="AH86" s="160">
        <v>0.1</v>
      </c>
      <c r="AI86" s="168" t="s">
        <v>399</v>
      </c>
      <c r="AJ86" s="160" t="s">
        <v>421</v>
      </c>
      <c r="AK86" s="54" t="s">
        <v>213</v>
      </c>
    </row>
    <row r="87" spans="1:37" ht="41.4" hidden="1">
      <c r="A87" s="1">
        <v>4</v>
      </c>
      <c r="B87" s="178" t="s">
        <v>308</v>
      </c>
      <c r="C87" s="179">
        <f t="shared" si="5"/>
        <v>0</v>
      </c>
      <c r="D87" s="179"/>
      <c r="E87" s="179"/>
      <c r="F87" s="188"/>
      <c r="G87" s="180"/>
      <c r="H87" s="179"/>
      <c r="I87" s="189"/>
      <c r="J87" s="182"/>
      <c r="K87" s="188"/>
      <c r="L87" s="193">
        <f>'Tiền lương'!$I$16</f>
        <v>131641.5</v>
      </c>
      <c r="M87" s="193">
        <f>'Tiền lương'!$I$17</f>
        <v>145796.5</v>
      </c>
      <c r="N87" s="193">
        <f>'Tiền lương'!$I$21</f>
        <v>202416.5</v>
      </c>
      <c r="O87" s="193">
        <f>'Tiền lương'!$I$6</f>
        <v>165613.5</v>
      </c>
      <c r="P87" s="193">
        <f>'Tiền lương'!$I$7</f>
        <v>188969.25</v>
      </c>
      <c r="Q87" s="193">
        <f>'Tiền lương'!$I$8</f>
        <v>212325</v>
      </c>
      <c r="R87" s="193">
        <f>'Tiền lương'!$I$9</f>
        <v>235680.75</v>
      </c>
      <c r="S87" s="193">
        <f>'Tiền lương'!$I$12</f>
        <v>305748</v>
      </c>
      <c r="T87" s="193">
        <f t="shared" si="3"/>
        <v>0</v>
      </c>
      <c r="U87" s="197">
        <v>0.1</v>
      </c>
      <c r="V87" s="193">
        <f t="shared" si="4"/>
        <v>0</v>
      </c>
      <c r="W87" s="181" t="s">
        <v>409</v>
      </c>
      <c r="X87" s="79"/>
      <c r="Y87" s="168" t="s">
        <v>405</v>
      </c>
      <c r="Z87" s="160">
        <v>1</v>
      </c>
      <c r="AA87" s="168" t="s">
        <v>404</v>
      </c>
      <c r="AB87" s="160">
        <v>0.1</v>
      </c>
      <c r="AE87" s="160"/>
      <c r="AG87" s="168" t="s">
        <v>348</v>
      </c>
      <c r="AH87" s="160">
        <v>3.5</v>
      </c>
      <c r="AK87" s="54" t="s">
        <v>308</v>
      </c>
    </row>
  </sheetData>
  <mergeCells count="34">
    <mergeCell ref="X2:X3"/>
    <mergeCell ref="AB83:AB85"/>
    <mergeCell ref="AH30:AH31"/>
    <mergeCell ref="C2:K2"/>
    <mergeCell ref="W2:W3"/>
    <mergeCell ref="L2:S2"/>
    <mergeCell ref="U2:U3"/>
    <mergeCell ref="T2:T3"/>
    <mergeCell ref="V2:V3"/>
    <mergeCell ref="AG2:AH2"/>
    <mergeCell ref="AE14:AE27"/>
    <mergeCell ref="AE10:AE12"/>
    <mergeCell ref="AD10:AD12"/>
    <mergeCell ref="AF10:AF12"/>
    <mergeCell ref="AA29:AA30"/>
    <mergeCell ref="AC29:AC33"/>
    <mergeCell ref="AI2:AJ2"/>
    <mergeCell ref="Y2:Z2"/>
    <mergeCell ref="AF14:AF27"/>
    <mergeCell ref="AA2:AB2"/>
    <mergeCell ref="AC2:AD2"/>
    <mergeCell ref="AE2:AF2"/>
    <mergeCell ref="AC10:AC12"/>
    <mergeCell ref="AG14:AG27"/>
    <mergeCell ref="AH14:AH27"/>
    <mergeCell ref="AC50:AC54"/>
    <mergeCell ref="AD50:AD54"/>
    <mergeCell ref="AC35:AC40"/>
    <mergeCell ref="AB29:AB30"/>
    <mergeCell ref="AH50:AH51"/>
    <mergeCell ref="AG50:AG51"/>
    <mergeCell ref="AD35:AD40"/>
    <mergeCell ref="AD42:AD47"/>
    <mergeCell ref="AD29:AD33"/>
  </mergeCells>
  <printOptions horizontalCentered="1"/>
  <pageMargins left="0.45" right="0.45" top="0.5" bottom="0.5" header="0.05" footer="0.05"/>
  <pageSetup paperSize="9" scale="5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T330"/>
  <sheetViews>
    <sheetView zoomScale="90" zoomScaleNormal="90" workbookViewId="0">
      <selection activeCell="D12" sqref="D12"/>
    </sheetView>
  </sheetViews>
  <sheetFormatPr defaultRowHeight="13.2"/>
  <cols>
    <col min="1" max="1" width="6.5546875" bestFit="1" customWidth="1"/>
    <col min="2" max="2" width="34.88671875" customWidth="1"/>
    <col min="3" max="3" width="22.5546875" customWidth="1"/>
    <col min="4" max="4" width="9.88671875" customWidth="1"/>
    <col min="5" max="5" width="13" customWidth="1"/>
    <col min="6" max="6" width="14" customWidth="1"/>
    <col min="7" max="7" width="14.6640625" customWidth="1"/>
    <col min="9" max="9" width="10.33203125" bestFit="1" customWidth="1"/>
  </cols>
  <sheetData>
    <row r="2" spans="1:7" ht="17.399999999999999">
      <c r="A2" s="93" t="s">
        <v>0</v>
      </c>
      <c r="B2" s="93" t="s">
        <v>8</v>
      </c>
      <c r="C2" s="93" t="s">
        <v>316</v>
      </c>
      <c r="D2" s="93" t="s">
        <v>39</v>
      </c>
      <c r="E2" s="93" t="s">
        <v>122</v>
      </c>
      <c r="F2" s="93" t="s">
        <v>37</v>
      </c>
      <c r="G2" s="93" t="s">
        <v>44</v>
      </c>
    </row>
    <row r="3" spans="1:7" ht="34.799999999999997">
      <c r="A3" s="35" t="s">
        <v>26</v>
      </c>
      <c r="B3" s="53" t="s">
        <v>67</v>
      </c>
      <c r="C3" s="32"/>
      <c r="D3" s="32"/>
      <c r="E3" s="32"/>
      <c r="F3" s="32"/>
      <c r="G3" s="89"/>
    </row>
    <row r="4" spans="1:7" ht="36">
      <c r="A4" s="1">
        <v>1</v>
      </c>
      <c r="B4" s="54" t="s">
        <v>68</v>
      </c>
      <c r="C4" s="54"/>
      <c r="D4" s="32"/>
      <c r="E4" s="32"/>
      <c r="F4" s="32"/>
      <c r="G4" s="116">
        <f>SUM(G5:G11)</f>
        <v>7.960000000000001E-5</v>
      </c>
    </row>
    <row r="5" spans="1:7" ht="18">
      <c r="A5" s="45">
        <v>1</v>
      </c>
      <c r="B5" s="45"/>
      <c r="C5" s="44" t="s">
        <v>72</v>
      </c>
      <c r="D5" s="49" t="s">
        <v>41</v>
      </c>
      <c r="E5" s="265">
        <v>72</v>
      </c>
      <c r="F5" s="105">
        <v>4.9999999999999998E-7</v>
      </c>
      <c r="G5" s="116">
        <f>F5*E5</f>
        <v>3.6000000000000001E-5</v>
      </c>
    </row>
    <row r="6" spans="1:7" ht="18">
      <c r="A6" s="45">
        <v>2</v>
      </c>
      <c r="B6" s="45"/>
      <c r="C6" s="44" t="s">
        <v>116</v>
      </c>
      <c r="D6" s="49" t="s">
        <v>79</v>
      </c>
      <c r="E6" s="265">
        <v>22</v>
      </c>
      <c r="F6" s="105">
        <v>9.9999999999999995E-8</v>
      </c>
      <c r="G6" s="116">
        <f t="shared" ref="G6:G11" si="0">F6*E6</f>
        <v>2.2000000000000001E-6</v>
      </c>
    </row>
    <row r="7" spans="1:7" ht="18">
      <c r="A7" s="45">
        <v>3</v>
      </c>
      <c r="B7" s="45"/>
      <c r="C7" s="44" t="s">
        <v>118</v>
      </c>
      <c r="D7" s="49" t="s">
        <v>6</v>
      </c>
      <c r="E7" s="265">
        <v>3</v>
      </c>
      <c r="F7" s="105">
        <v>1.1999999999999999E-6</v>
      </c>
      <c r="G7" s="116">
        <f t="shared" si="0"/>
        <v>3.5999999999999998E-6</v>
      </c>
    </row>
    <row r="8" spans="1:7" ht="18">
      <c r="A8" s="45">
        <v>4</v>
      </c>
      <c r="B8" s="45"/>
      <c r="C8" s="44" t="s">
        <v>81</v>
      </c>
      <c r="D8" s="49" t="s">
        <v>6</v>
      </c>
      <c r="E8" s="265">
        <v>3</v>
      </c>
      <c r="F8" s="105">
        <v>4.9999999999999998E-7</v>
      </c>
      <c r="G8" s="116">
        <f t="shared" si="0"/>
        <v>1.5E-6</v>
      </c>
    </row>
    <row r="9" spans="1:7" ht="18">
      <c r="A9" s="45">
        <v>5</v>
      </c>
      <c r="B9" s="45"/>
      <c r="C9" s="44" t="s">
        <v>75</v>
      </c>
      <c r="D9" s="49" t="s">
        <v>4</v>
      </c>
      <c r="E9" s="265">
        <v>33</v>
      </c>
      <c r="F9" s="105">
        <v>6.9999999999999997E-7</v>
      </c>
      <c r="G9" s="116">
        <f t="shared" si="0"/>
        <v>2.3099999999999999E-5</v>
      </c>
    </row>
    <row r="10" spans="1:7" ht="18">
      <c r="A10" s="45">
        <v>6</v>
      </c>
      <c r="B10" s="45"/>
      <c r="C10" s="44" t="s">
        <v>73</v>
      </c>
      <c r="D10" s="49" t="s">
        <v>4</v>
      </c>
      <c r="E10" s="265">
        <v>10</v>
      </c>
      <c r="F10" s="105">
        <v>1.1999999999999999E-6</v>
      </c>
      <c r="G10" s="116">
        <f t="shared" si="0"/>
        <v>1.2E-5</v>
      </c>
    </row>
    <row r="11" spans="1:7" ht="18">
      <c r="A11" s="45">
        <v>7</v>
      </c>
      <c r="B11" s="45"/>
      <c r="C11" s="44" t="s">
        <v>7</v>
      </c>
      <c r="D11" s="49" t="s">
        <v>4</v>
      </c>
      <c r="E11" s="265">
        <v>3</v>
      </c>
      <c r="F11" s="105">
        <v>3.9999999999999998E-7</v>
      </c>
      <c r="G11" s="116">
        <f t="shared" si="0"/>
        <v>1.1999999999999999E-6</v>
      </c>
    </row>
    <row r="12" spans="1:7" ht="211.5" customHeight="1">
      <c r="A12" s="45">
        <v>2</v>
      </c>
      <c r="B12" s="59" t="s">
        <v>69</v>
      </c>
      <c r="C12" s="44" t="s">
        <v>221</v>
      </c>
      <c r="D12" s="49"/>
      <c r="E12" s="51"/>
      <c r="F12" s="105"/>
      <c r="G12" s="89"/>
    </row>
    <row r="13" spans="1:7" ht="135" customHeight="1">
      <c r="A13" s="45">
        <v>3</v>
      </c>
      <c r="B13" s="59" t="s">
        <v>70</v>
      </c>
      <c r="C13" s="44" t="s">
        <v>221</v>
      </c>
      <c r="D13" s="49"/>
      <c r="E13" s="51"/>
      <c r="F13" s="105"/>
      <c r="G13" s="89"/>
    </row>
    <row r="14" spans="1:7" ht="108">
      <c r="A14" s="45">
        <v>4</v>
      </c>
      <c r="B14" s="59" t="s">
        <v>71</v>
      </c>
      <c r="C14" s="44" t="s">
        <v>221</v>
      </c>
      <c r="D14" s="49"/>
      <c r="E14" s="51"/>
      <c r="F14" s="105"/>
      <c r="G14" s="89"/>
    </row>
    <row r="15" spans="1:7" ht="52.2">
      <c r="A15" s="35" t="s">
        <v>28</v>
      </c>
      <c r="B15" s="53" t="s">
        <v>223</v>
      </c>
      <c r="C15" s="32"/>
      <c r="D15" s="32"/>
      <c r="E15" s="32"/>
      <c r="F15" s="32"/>
      <c r="G15" s="89"/>
    </row>
    <row r="16" spans="1:7" ht="36">
      <c r="A16" s="45"/>
      <c r="B16" s="59" t="s">
        <v>144</v>
      </c>
      <c r="C16" s="44"/>
      <c r="D16" s="49"/>
      <c r="E16" s="51"/>
      <c r="F16" s="105"/>
      <c r="G16" s="89">
        <v>0</v>
      </c>
    </row>
    <row r="17" spans="1:11" s="33" customFormat="1" ht="18" hidden="1">
      <c r="A17" s="117">
        <v>1</v>
      </c>
      <c r="B17" s="117"/>
      <c r="C17" s="91" t="s">
        <v>72</v>
      </c>
      <c r="D17" s="118" t="s">
        <v>41</v>
      </c>
      <c r="E17" s="119">
        <v>45000</v>
      </c>
      <c r="F17" s="120">
        <v>8.0000000000000004E-4</v>
      </c>
      <c r="G17" s="121">
        <f t="shared" ref="G17:G52" si="1">F17*E17</f>
        <v>36</v>
      </c>
    </row>
    <row r="18" spans="1:11" s="33" customFormat="1" ht="18" hidden="1">
      <c r="A18" s="117">
        <v>2</v>
      </c>
      <c r="B18" s="117"/>
      <c r="C18" s="91" t="s">
        <v>116</v>
      </c>
      <c r="D18" s="118" t="s">
        <v>79</v>
      </c>
      <c r="E18" s="119">
        <v>10000</v>
      </c>
      <c r="F18" s="120">
        <v>4.0000000000000002E-4</v>
      </c>
      <c r="G18" s="121">
        <f t="shared" si="1"/>
        <v>4</v>
      </c>
    </row>
    <row r="19" spans="1:11" s="33" customFormat="1" ht="18" hidden="1">
      <c r="A19" s="117">
        <v>3</v>
      </c>
      <c r="B19" s="117"/>
      <c r="C19" s="91" t="s">
        <v>80</v>
      </c>
      <c r="D19" s="118" t="s">
        <v>6</v>
      </c>
      <c r="E19" s="119">
        <v>390000</v>
      </c>
      <c r="F19" s="120">
        <v>4.0000000000000003E-5</v>
      </c>
      <c r="G19" s="121">
        <f t="shared" si="1"/>
        <v>15.600000000000001</v>
      </c>
    </row>
    <row r="20" spans="1:11" s="33" customFormat="1" ht="18" hidden="1">
      <c r="A20" s="117">
        <v>4</v>
      </c>
      <c r="B20" s="117"/>
      <c r="C20" s="91" t="s">
        <v>117</v>
      </c>
      <c r="D20" s="118" t="s">
        <v>6</v>
      </c>
      <c r="E20" s="119">
        <v>250000</v>
      </c>
      <c r="F20" s="120">
        <v>1.2E-4</v>
      </c>
      <c r="G20" s="121">
        <f t="shared" si="1"/>
        <v>30</v>
      </c>
    </row>
    <row r="21" spans="1:11" s="33" customFormat="1" ht="18" hidden="1">
      <c r="A21" s="117">
        <v>5</v>
      </c>
      <c r="B21" s="117"/>
      <c r="C21" s="91" t="s">
        <v>81</v>
      </c>
      <c r="D21" s="118" t="s">
        <v>6</v>
      </c>
      <c r="E21" s="119">
        <v>2000</v>
      </c>
      <c r="F21" s="120">
        <v>8.0000000000000004E-4</v>
      </c>
      <c r="G21" s="121">
        <f t="shared" si="1"/>
        <v>1.6</v>
      </c>
    </row>
    <row r="22" spans="1:11" s="33" customFormat="1" ht="18" hidden="1">
      <c r="A22" s="117">
        <v>6</v>
      </c>
      <c r="B22" s="117"/>
      <c r="C22" s="91" t="s">
        <v>136</v>
      </c>
      <c r="D22" s="118" t="s">
        <v>6</v>
      </c>
      <c r="E22" s="119">
        <v>1600</v>
      </c>
      <c r="F22" s="120">
        <v>2E-3</v>
      </c>
      <c r="G22" s="121">
        <f t="shared" si="1"/>
        <v>3.2</v>
      </c>
    </row>
    <row r="23" spans="1:11" s="33" customFormat="1" ht="18" hidden="1">
      <c r="A23" s="117">
        <v>7</v>
      </c>
      <c r="B23" s="117"/>
      <c r="C23" s="91" t="s">
        <v>75</v>
      </c>
      <c r="D23" s="118" t="s">
        <v>4</v>
      </c>
      <c r="E23" s="119">
        <v>15000</v>
      </c>
      <c r="F23" s="120">
        <v>0.04</v>
      </c>
      <c r="G23" s="121">
        <f t="shared" si="1"/>
        <v>600</v>
      </c>
    </row>
    <row r="24" spans="1:11" s="33" customFormat="1" ht="18" hidden="1">
      <c r="A24" s="117">
        <v>8</v>
      </c>
      <c r="B24" s="117"/>
      <c r="C24" s="91" t="s">
        <v>83</v>
      </c>
      <c r="D24" s="118" t="s">
        <v>4</v>
      </c>
      <c r="E24" s="119">
        <v>2000</v>
      </c>
      <c r="F24" s="120">
        <v>0.12</v>
      </c>
      <c r="G24" s="121">
        <f t="shared" si="1"/>
        <v>240</v>
      </c>
    </row>
    <row r="25" spans="1:11" s="33" customFormat="1" ht="18" hidden="1">
      <c r="A25" s="117">
        <v>9</v>
      </c>
      <c r="B25" s="117"/>
      <c r="C25" s="91" t="s">
        <v>7</v>
      </c>
      <c r="D25" s="118" t="s">
        <v>4</v>
      </c>
      <c r="E25" s="119">
        <v>2000</v>
      </c>
      <c r="F25" s="120">
        <v>4.0000000000000002E-4</v>
      </c>
      <c r="G25" s="121">
        <f t="shared" si="1"/>
        <v>0.8</v>
      </c>
      <c r="I25" s="33">
        <f>G23/G25</f>
        <v>750</v>
      </c>
    </row>
    <row r="26" spans="1:11" s="33" customFormat="1" ht="18" hidden="1">
      <c r="A26" s="117">
        <v>10</v>
      </c>
      <c r="B26" s="117"/>
      <c r="C26" s="91" t="s">
        <v>86</v>
      </c>
      <c r="D26" s="118" t="s">
        <v>4</v>
      </c>
      <c r="E26" s="119">
        <v>10000</v>
      </c>
      <c r="F26" s="120">
        <v>4.0000000000000002E-4</v>
      </c>
      <c r="G26" s="121">
        <f t="shared" si="1"/>
        <v>4</v>
      </c>
    </row>
    <row r="27" spans="1:11" s="33" customFormat="1" ht="36" hidden="1">
      <c r="A27" s="117">
        <v>11</v>
      </c>
      <c r="B27" s="117"/>
      <c r="C27" s="91" t="s">
        <v>74</v>
      </c>
      <c r="D27" s="73" t="s">
        <v>61</v>
      </c>
      <c r="E27" s="123"/>
      <c r="F27" s="120">
        <v>8</v>
      </c>
      <c r="G27" s="121">
        <f>0.08*SUM(G17:G26)</f>
        <v>74.816000000000003</v>
      </c>
    </row>
    <row r="28" spans="1:11" ht="18">
      <c r="A28" s="45"/>
      <c r="B28" s="59" t="s">
        <v>145</v>
      </c>
      <c r="C28" s="44"/>
      <c r="D28" s="49"/>
      <c r="E28" s="51"/>
      <c r="F28" s="68"/>
      <c r="G28" s="89">
        <f>SUM(G29:G32)</f>
        <v>2.09</v>
      </c>
      <c r="K28" s="34" t="s">
        <v>463</v>
      </c>
    </row>
    <row r="29" spans="1:11" ht="18">
      <c r="A29" s="45">
        <v>1</v>
      </c>
      <c r="B29" s="45"/>
      <c r="C29" s="44" t="s">
        <v>72</v>
      </c>
      <c r="D29" s="49" t="s">
        <v>41</v>
      </c>
      <c r="E29" s="265">
        <v>72</v>
      </c>
      <c r="F29" s="105">
        <v>0.01</v>
      </c>
      <c r="G29" s="89">
        <f t="shared" si="1"/>
        <v>0.72</v>
      </c>
      <c r="J29" s="34" t="s">
        <v>464</v>
      </c>
      <c r="K29">
        <f>1/500</f>
        <v>2E-3</v>
      </c>
    </row>
    <row r="30" spans="1:11" ht="18">
      <c r="A30" s="45">
        <v>2</v>
      </c>
      <c r="B30" s="45"/>
      <c r="C30" s="44" t="s">
        <v>116</v>
      </c>
      <c r="D30" s="49" t="s">
        <v>79</v>
      </c>
      <c r="E30" s="265">
        <v>22</v>
      </c>
      <c r="F30" s="105">
        <v>0.02</v>
      </c>
      <c r="G30" s="89">
        <f t="shared" si="1"/>
        <v>0.44</v>
      </c>
      <c r="J30" s="34" t="s">
        <v>465</v>
      </c>
      <c r="K30">
        <f>K29/5</f>
        <v>4.0000000000000002E-4</v>
      </c>
    </row>
    <row r="31" spans="1:11" ht="18">
      <c r="A31" s="45">
        <v>3</v>
      </c>
      <c r="B31" s="45"/>
      <c r="C31" s="44" t="s">
        <v>80</v>
      </c>
      <c r="D31" s="49" t="s">
        <v>6</v>
      </c>
      <c r="E31" s="265">
        <v>390</v>
      </c>
      <c r="F31" s="105">
        <v>2E-3</v>
      </c>
      <c r="G31" s="89">
        <f t="shared" si="1"/>
        <v>0.78</v>
      </c>
    </row>
    <row r="32" spans="1:11" ht="18">
      <c r="A32" s="45">
        <v>5</v>
      </c>
      <c r="B32" s="45"/>
      <c r="C32" s="44" t="s">
        <v>7</v>
      </c>
      <c r="D32" s="49" t="s">
        <v>4</v>
      </c>
      <c r="E32" s="265">
        <v>3</v>
      </c>
      <c r="F32" s="105">
        <v>0.05</v>
      </c>
      <c r="G32" s="89">
        <f t="shared" si="1"/>
        <v>0.15000000000000002</v>
      </c>
      <c r="H32" s="378"/>
      <c r="I32" s="378"/>
      <c r="J32" s="378"/>
      <c r="K32" s="378"/>
    </row>
    <row r="33" spans="1:11" ht="108">
      <c r="A33" s="45"/>
      <c r="B33" s="59" t="s">
        <v>476</v>
      </c>
      <c r="C33" s="44"/>
      <c r="D33" s="49"/>
      <c r="E33" s="32"/>
      <c r="F33" s="68"/>
      <c r="G33" s="89">
        <f>SUM(G34:G36)</f>
        <v>0.66000000000000014</v>
      </c>
      <c r="H33" s="377" t="s">
        <v>330</v>
      </c>
      <c r="I33" s="378"/>
      <c r="J33" s="378"/>
      <c r="K33" s="378"/>
    </row>
    <row r="34" spans="1:11" ht="18">
      <c r="A34" s="45">
        <v>1</v>
      </c>
      <c r="B34" s="45"/>
      <c r="C34" s="44" t="s">
        <v>72</v>
      </c>
      <c r="D34" s="49" t="s">
        <v>41</v>
      </c>
      <c r="E34" s="265">
        <v>72</v>
      </c>
      <c r="F34" s="105">
        <v>4.0000000000000001E-3</v>
      </c>
      <c r="G34" s="89">
        <f t="shared" si="1"/>
        <v>0.28800000000000003</v>
      </c>
    </row>
    <row r="35" spans="1:11" ht="18">
      <c r="A35" s="45">
        <v>3</v>
      </c>
      <c r="B35" s="45"/>
      <c r="C35" s="44" t="s">
        <v>80</v>
      </c>
      <c r="D35" s="49" t="s">
        <v>6</v>
      </c>
      <c r="E35" s="265">
        <v>390</v>
      </c>
      <c r="F35" s="105">
        <v>8.0000000000000004E-4</v>
      </c>
      <c r="G35" s="89">
        <f t="shared" si="1"/>
        <v>0.312</v>
      </c>
    </row>
    <row r="36" spans="1:11" ht="18">
      <c r="A36" s="45">
        <v>8</v>
      </c>
      <c r="B36" s="45"/>
      <c r="C36" s="44" t="s">
        <v>83</v>
      </c>
      <c r="D36" s="49" t="s">
        <v>4</v>
      </c>
      <c r="E36" s="265">
        <v>2</v>
      </c>
      <c r="F36" s="105">
        <v>0.03</v>
      </c>
      <c r="G36" s="89">
        <f t="shared" si="1"/>
        <v>0.06</v>
      </c>
    </row>
    <row r="37" spans="1:11" ht="36">
      <c r="A37" s="45"/>
      <c r="B37" s="59" t="s">
        <v>147</v>
      </c>
      <c r="C37" s="44"/>
      <c r="D37" s="49"/>
      <c r="E37" s="32"/>
      <c r="F37" s="68"/>
      <c r="G37" s="89">
        <v>0</v>
      </c>
    </row>
    <row r="38" spans="1:11" s="33" customFormat="1" ht="18" hidden="1">
      <c r="A38" s="117">
        <v>1</v>
      </c>
      <c r="B38" s="117"/>
      <c r="C38" s="91" t="s">
        <v>72</v>
      </c>
      <c r="D38" s="118" t="s">
        <v>41</v>
      </c>
      <c r="E38" s="119">
        <v>45000</v>
      </c>
      <c r="F38" s="120">
        <v>3.0000000000000001E-3</v>
      </c>
      <c r="G38" s="121">
        <f t="shared" si="1"/>
        <v>135</v>
      </c>
    </row>
    <row r="39" spans="1:11" s="33" customFormat="1" ht="18" hidden="1">
      <c r="A39" s="117">
        <v>2</v>
      </c>
      <c r="B39" s="117"/>
      <c r="C39" s="91" t="s">
        <v>116</v>
      </c>
      <c r="D39" s="118" t="s">
        <v>79</v>
      </c>
      <c r="E39" s="119">
        <v>10000</v>
      </c>
      <c r="F39" s="120">
        <v>1.5E-3</v>
      </c>
      <c r="G39" s="121">
        <f t="shared" si="1"/>
        <v>15</v>
      </c>
    </row>
    <row r="40" spans="1:11" s="33" customFormat="1" ht="18" hidden="1">
      <c r="A40" s="117">
        <v>3</v>
      </c>
      <c r="B40" s="117"/>
      <c r="C40" s="91" t="s">
        <v>80</v>
      </c>
      <c r="D40" s="118" t="s">
        <v>6</v>
      </c>
      <c r="E40" s="119">
        <v>390000</v>
      </c>
      <c r="F40" s="120">
        <v>1.4999999999999999E-4</v>
      </c>
      <c r="G40" s="121">
        <f t="shared" si="1"/>
        <v>58.499999999999993</v>
      </c>
    </row>
    <row r="41" spans="1:11" s="33" customFormat="1" ht="18" hidden="1">
      <c r="A41" s="117">
        <v>4</v>
      </c>
      <c r="B41" s="117"/>
      <c r="C41" s="91" t="s">
        <v>117</v>
      </c>
      <c r="D41" s="118" t="s">
        <v>6</v>
      </c>
      <c r="E41" s="119">
        <v>250000</v>
      </c>
      <c r="F41" s="120">
        <v>4.4999999999999999E-4</v>
      </c>
      <c r="G41" s="121">
        <f t="shared" si="1"/>
        <v>112.5</v>
      </c>
    </row>
    <row r="42" spans="1:11" s="33" customFormat="1" ht="18" hidden="1">
      <c r="A42" s="117">
        <v>5</v>
      </c>
      <c r="B42" s="117"/>
      <c r="C42" s="91" t="s">
        <v>81</v>
      </c>
      <c r="D42" s="118" t="s">
        <v>6</v>
      </c>
      <c r="E42" s="119">
        <v>2000</v>
      </c>
      <c r="F42" s="120">
        <v>3.0000000000000001E-3</v>
      </c>
      <c r="G42" s="121">
        <f t="shared" si="1"/>
        <v>6</v>
      </c>
    </row>
    <row r="43" spans="1:11" s="33" customFormat="1" ht="18" hidden="1">
      <c r="A43" s="117">
        <v>6</v>
      </c>
      <c r="B43" s="117"/>
      <c r="C43" s="91" t="s">
        <v>136</v>
      </c>
      <c r="D43" s="118" t="s">
        <v>6</v>
      </c>
      <c r="E43" s="119">
        <v>1600</v>
      </c>
      <c r="F43" s="120">
        <v>7.4999999999999997E-3</v>
      </c>
      <c r="G43" s="121">
        <f t="shared" si="1"/>
        <v>12</v>
      </c>
    </row>
    <row r="44" spans="1:11" s="33" customFormat="1" ht="18" hidden="1">
      <c r="A44" s="117">
        <v>7</v>
      </c>
      <c r="B44" s="117"/>
      <c r="C44" s="91" t="s">
        <v>75</v>
      </c>
      <c r="D44" s="118" t="s">
        <v>4</v>
      </c>
      <c r="E44" s="119">
        <v>15000</v>
      </c>
      <c r="F44" s="120">
        <v>0.15</v>
      </c>
      <c r="G44" s="121">
        <f t="shared" si="1"/>
        <v>2250</v>
      </c>
    </row>
    <row r="45" spans="1:11" s="33" customFormat="1" ht="18" hidden="1">
      <c r="A45" s="117">
        <v>8</v>
      </c>
      <c r="B45" s="117"/>
      <c r="C45" s="91" t="s">
        <v>83</v>
      </c>
      <c r="D45" s="118" t="s">
        <v>4</v>
      </c>
      <c r="E45" s="119">
        <v>2000</v>
      </c>
      <c r="F45" s="120">
        <v>0.44999999999999996</v>
      </c>
      <c r="G45" s="121">
        <f t="shared" si="1"/>
        <v>899.99999999999989</v>
      </c>
    </row>
    <row r="46" spans="1:11" s="33" customFormat="1" ht="18" hidden="1">
      <c r="A46" s="117">
        <v>9</v>
      </c>
      <c r="B46" s="117"/>
      <c r="C46" s="91" t="s">
        <v>7</v>
      </c>
      <c r="D46" s="118" t="s">
        <v>4</v>
      </c>
      <c r="E46" s="119">
        <v>2000</v>
      </c>
      <c r="F46" s="120">
        <v>1.5E-3</v>
      </c>
      <c r="G46" s="121">
        <f t="shared" si="1"/>
        <v>3</v>
      </c>
    </row>
    <row r="47" spans="1:11" s="33" customFormat="1" ht="18" hidden="1">
      <c r="A47" s="117">
        <v>10</v>
      </c>
      <c r="B47" s="117"/>
      <c r="C47" s="91" t="s">
        <v>86</v>
      </c>
      <c r="D47" s="118" t="s">
        <v>4</v>
      </c>
      <c r="E47" s="119">
        <v>10000</v>
      </c>
      <c r="F47" s="120">
        <v>1.5E-3</v>
      </c>
      <c r="G47" s="121">
        <f t="shared" si="1"/>
        <v>15</v>
      </c>
    </row>
    <row r="48" spans="1:11" s="33" customFormat="1" ht="36" hidden="1">
      <c r="A48" s="117">
        <v>11</v>
      </c>
      <c r="B48" s="117"/>
      <c r="C48" s="91" t="s">
        <v>74</v>
      </c>
      <c r="D48" s="73" t="s">
        <v>61</v>
      </c>
      <c r="E48" s="123"/>
      <c r="F48" s="120">
        <v>8</v>
      </c>
      <c r="G48" s="121">
        <f>0.08*SUM(G38:G47)</f>
        <v>280.56</v>
      </c>
    </row>
    <row r="49" spans="1:20" ht="34.799999999999997">
      <c r="A49" s="35" t="s">
        <v>29</v>
      </c>
      <c r="B49" s="53" t="s">
        <v>148</v>
      </c>
      <c r="C49" s="32"/>
      <c r="D49" s="32"/>
      <c r="E49" s="32"/>
      <c r="F49" s="32"/>
      <c r="G49" s="89"/>
    </row>
    <row r="50" spans="1:20" ht="54">
      <c r="A50" s="45"/>
      <c r="B50" s="59" t="s">
        <v>149</v>
      </c>
      <c r="C50" s="44"/>
      <c r="D50" s="49"/>
      <c r="E50" s="32"/>
      <c r="F50" s="68"/>
      <c r="G50" s="89">
        <f>SUM(G51:G52)</f>
        <v>0.13800000000000001</v>
      </c>
      <c r="H50" s="50"/>
      <c r="I50" s="50"/>
      <c r="J50" s="50"/>
      <c r="K50" s="50"/>
      <c r="L50" s="50"/>
      <c r="M50" s="50"/>
      <c r="N50" s="50"/>
      <c r="O50" s="50"/>
      <c r="P50" s="61"/>
      <c r="Q50" s="50"/>
      <c r="R50" s="50"/>
      <c r="S50" s="50"/>
      <c r="T50" s="50"/>
    </row>
    <row r="51" spans="1:20" ht="18">
      <c r="A51" s="45">
        <v>1</v>
      </c>
      <c r="B51" s="45"/>
      <c r="C51" s="44" t="s">
        <v>72</v>
      </c>
      <c r="D51" s="49" t="s">
        <v>41</v>
      </c>
      <c r="E51" s="265">
        <v>72</v>
      </c>
      <c r="F51" s="105">
        <v>4.0000000000000002E-4</v>
      </c>
      <c r="G51" s="89">
        <f t="shared" si="1"/>
        <v>2.8800000000000003E-2</v>
      </c>
      <c r="H51" s="50"/>
      <c r="I51" s="50"/>
      <c r="J51" s="50"/>
      <c r="K51" s="50"/>
      <c r="L51" s="50"/>
      <c r="M51" s="50"/>
      <c r="N51" s="50"/>
      <c r="O51" s="50"/>
      <c r="P51" s="50"/>
      <c r="Q51" s="50"/>
      <c r="R51" s="50"/>
      <c r="S51" s="50"/>
      <c r="T51" s="50"/>
    </row>
    <row r="52" spans="1:20" ht="18">
      <c r="A52" s="45">
        <v>2</v>
      </c>
      <c r="B52" s="45"/>
      <c r="C52" s="44" t="s">
        <v>80</v>
      </c>
      <c r="D52" s="49" t="s">
        <v>6</v>
      </c>
      <c r="E52" s="265">
        <v>390</v>
      </c>
      <c r="F52" s="105">
        <v>2.8000000000000003E-4</v>
      </c>
      <c r="G52" s="89">
        <f t="shared" si="1"/>
        <v>0.10920000000000001</v>
      </c>
      <c r="H52" s="50"/>
      <c r="I52" s="50"/>
      <c r="J52" s="50"/>
      <c r="K52" s="50"/>
      <c r="L52" s="50"/>
      <c r="M52" s="50"/>
      <c r="N52" s="50"/>
      <c r="O52" s="50"/>
      <c r="P52" s="50"/>
      <c r="Q52" s="50"/>
      <c r="R52" s="50"/>
      <c r="S52" s="50"/>
      <c r="T52" s="50"/>
    </row>
    <row r="53" spans="1:20" ht="54">
      <c r="A53" s="45"/>
      <c r="B53" s="59" t="s">
        <v>477</v>
      </c>
      <c r="C53" s="44"/>
      <c r="D53" s="49"/>
      <c r="E53" s="32"/>
      <c r="F53" s="32"/>
      <c r="G53" s="89"/>
      <c r="H53" s="34" t="s">
        <v>466</v>
      </c>
    </row>
    <row r="54" spans="1:20" ht="18" hidden="1">
      <c r="A54" s="45">
        <v>1</v>
      </c>
      <c r="B54" s="45"/>
      <c r="C54" s="44" t="s">
        <v>72</v>
      </c>
      <c r="D54" s="49" t="s">
        <v>41</v>
      </c>
      <c r="E54" s="51">
        <v>45000</v>
      </c>
      <c r="F54" s="105">
        <v>4.0000000000000002E-4</v>
      </c>
      <c r="G54" s="89">
        <f t="shared" ref="G54:G75" si="2">F54*E54</f>
        <v>18</v>
      </c>
    </row>
    <row r="55" spans="1:20" ht="18" hidden="1">
      <c r="A55" s="45">
        <v>2</v>
      </c>
      <c r="B55" s="45"/>
      <c r="C55" s="44" t="s">
        <v>80</v>
      </c>
      <c r="D55" s="49" t="s">
        <v>6</v>
      </c>
      <c r="E55" s="51">
        <v>390000</v>
      </c>
      <c r="F55" s="105">
        <v>2.8000000000000003E-4</v>
      </c>
      <c r="G55" s="89">
        <f t="shared" si="2"/>
        <v>109.20000000000002</v>
      </c>
    </row>
    <row r="56" spans="1:20" ht="18" hidden="1">
      <c r="A56" s="45">
        <v>3</v>
      </c>
      <c r="B56" s="45"/>
      <c r="C56" s="44" t="s">
        <v>117</v>
      </c>
      <c r="D56" s="49" t="s">
        <v>6</v>
      </c>
      <c r="E56" s="51">
        <v>250000</v>
      </c>
      <c r="F56" s="105">
        <v>5.6000000000000006E-4</v>
      </c>
      <c r="G56" s="89">
        <f t="shared" si="2"/>
        <v>140.00000000000003</v>
      </c>
    </row>
    <row r="57" spans="1:20" ht="36" hidden="1">
      <c r="A57" s="45">
        <v>14</v>
      </c>
      <c r="B57" s="45"/>
      <c r="C57" s="70" t="s">
        <v>74</v>
      </c>
      <c r="D57" s="56" t="s">
        <v>61</v>
      </c>
      <c r="E57" s="69"/>
      <c r="F57" s="105">
        <v>8</v>
      </c>
      <c r="G57" s="89">
        <f>0.08*SUM(G54:G56)</f>
        <v>21.376000000000005</v>
      </c>
    </row>
    <row r="58" spans="1:20" ht="18">
      <c r="A58" s="45"/>
      <c r="B58" s="59" t="s">
        <v>151</v>
      </c>
      <c r="C58" s="44"/>
      <c r="D58" s="49"/>
      <c r="E58" s="32"/>
      <c r="F58" s="32"/>
      <c r="G58" s="89">
        <f>SUM(G59:G61)</f>
        <v>5.0699999999999995E-2</v>
      </c>
    </row>
    <row r="59" spans="1:20" ht="18">
      <c r="A59" s="45">
        <v>1</v>
      </c>
      <c r="B59" s="45"/>
      <c r="C59" s="44" t="s">
        <v>72</v>
      </c>
      <c r="D59" s="49" t="s">
        <v>41</v>
      </c>
      <c r="E59" s="265">
        <v>72</v>
      </c>
      <c r="F59" s="105">
        <v>5.9999999999999995E-4</v>
      </c>
      <c r="G59" s="89">
        <f t="shared" si="2"/>
        <v>4.3199999999999995E-2</v>
      </c>
    </row>
    <row r="60" spans="1:20" ht="18">
      <c r="A60" s="45">
        <v>8</v>
      </c>
      <c r="B60" s="45"/>
      <c r="C60" s="44" t="s">
        <v>7</v>
      </c>
      <c r="D60" s="49" t="s">
        <v>4</v>
      </c>
      <c r="E60" s="265">
        <v>3</v>
      </c>
      <c r="F60" s="105">
        <v>1.5E-3</v>
      </c>
      <c r="G60" s="89">
        <f t="shared" si="2"/>
        <v>4.5000000000000005E-3</v>
      </c>
    </row>
    <row r="61" spans="1:20" ht="18">
      <c r="A61" s="45">
        <v>9</v>
      </c>
      <c r="B61" s="45"/>
      <c r="C61" s="44" t="s">
        <v>86</v>
      </c>
      <c r="D61" s="49" t="s">
        <v>4</v>
      </c>
      <c r="E61" s="265">
        <v>10</v>
      </c>
      <c r="F61" s="105">
        <v>2.9999999999999997E-4</v>
      </c>
      <c r="G61" s="89">
        <f t="shared" si="2"/>
        <v>2.9999999999999996E-3</v>
      </c>
    </row>
    <row r="62" spans="1:20" ht="36">
      <c r="A62" s="45"/>
      <c r="B62" s="59" t="s">
        <v>478</v>
      </c>
      <c r="C62" s="44"/>
      <c r="D62" s="49"/>
      <c r="E62" s="32"/>
      <c r="F62" s="32"/>
      <c r="G62" s="89">
        <f>SUM(G63:G67)</f>
        <v>1.3157999999999999</v>
      </c>
    </row>
    <row r="63" spans="1:20" ht="18">
      <c r="A63" s="45">
        <v>1</v>
      </c>
      <c r="B63" s="45"/>
      <c r="C63" s="44" t="s">
        <v>72</v>
      </c>
      <c r="D63" s="49" t="s">
        <v>41</v>
      </c>
      <c r="E63" s="265">
        <v>72</v>
      </c>
      <c r="F63" s="105">
        <v>3.5999999999999999E-3</v>
      </c>
      <c r="G63" s="89">
        <f t="shared" si="2"/>
        <v>0.25919999999999999</v>
      </c>
    </row>
    <row r="64" spans="1:20" ht="18">
      <c r="A64" s="45">
        <v>2</v>
      </c>
      <c r="B64" s="45"/>
      <c r="C64" s="70" t="s">
        <v>80</v>
      </c>
      <c r="D64" s="49" t="s">
        <v>6</v>
      </c>
      <c r="E64" s="265">
        <v>390</v>
      </c>
      <c r="F64" s="105">
        <v>2.5200000000000001E-3</v>
      </c>
      <c r="G64" s="89">
        <f t="shared" si="2"/>
        <v>0.98280000000000001</v>
      </c>
    </row>
    <row r="65" spans="1:11" ht="18">
      <c r="A65" s="122">
        <v>5</v>
      </c>
      <c r="B65" s="122"/>
      <c r="C65" s="70" t="s">
        <v>136</v>
      </c>
      <c r="D65" s="68" t="s">
        <v>6</v>
      </c>
      <c r="E65" s="266">
        <v>1.6</v>
      </c>
      <c r="F65" s="105">
        <v>1.7999999999999999E-2</v>
      </c>
      <c r="G65" s="89">
        <f t="shared" si="2"/>
        <v>2.8799999999999999E-2</v>
      </c>
    </row>
    <row r="66" spans="1:11" ht="18">
      <c r="A66" s="45">
        <v>8</v>
      </c>
      <c r="B66" s="45"/>
      <c r="C66" s="44" t="s">
        <v>7</v>
      </c>
      <c r="D66" s="49" t="s">
        <v>4</v>
      </c>
      <c r="E66" s="265">
        <v>3</v>
      </c>
      <c r="F66" s="105">
        <v>8.9999999999999993E-3</v>
      </c>
      <c r="G66" s="89">
        <f t="shared" si="2"/>
        <v>2.6999999999999996E-2</v>
      </c>
    </row>
    <row r="67" spans="1:11" ht="18">
      <c r="A67" s="45">
        <v>9</v>
      </c>
      <c r="B67" s="45"/>
      <c r="C67" s="44" t="s">
        <v>86</v>
      </c>
      <c r="D67" s="49" t="s">
        <v>4</v>
      </c>
      <c r="E67" s="265">
        <v>10</v>
      </c>
      <c r="F67" s="105">
        <v>1.8E-3</v>
      </c>
      <c r="G67" s="89">
        <f t="shared" si="2"/>
        <v>1.7999999999999999E-2</v>
      </c>
    </row>
    <row r="68" spans="1:11" ht="18">
      <c r="A68" s="45"/>
      <c r="B68" s="59" t="s">
        <v>240</v>
      </c>
      <c r="C68" s="44"/>
      <c r="D68" s="49"/>
      <c r="E68" s="32"/>
      <c r="F68" s="32"/>
      <c r="G68" s="89">
        <f>SUM(G69:G72)</f>
        <v>63.014000000000003</v>
      </c>
    </row>
    <row r="69" spans="1:11" ht="18">
      <c r="A69" s="45">
        <v>1</v>
      </c>
      <c r="B69" s="45"/>
      <c r="C69" s="44" t="s">
        <v>72</v>
      </c>
      <c r="D69" s="49" t="s">
        <v>41</v>
      </c>
      <c r="E69" s="265">
        <v>72</v>
      </c>
      <c r="F69" s="105">
        <v>0.4</v>
      </c>
      <c r="G69" s="89">
        <f t="shared" si="2"/>
        <v>28.8</v>
      </c>
      <c r="I69">
        <f>200/500</f>
        <v>0.4</v>
      </c>
    </row>
    <row r="70" spans="1:11" ht="18">
      <c r="A70" s="45">
        <v>2</v>
      </c>
      <c r="B70" s="45"/>
      <c r="C70" s="44" t="s">
        <v>80</v>
      </c>
      <c r="D70" s="49" t="s">
        <v>6</v>
      </c>
      <c r="E70" s="265">
        <v>390</v>
      </c>
      <c r="F70" s="105">
        <v>0.08</v>
      </c>
      <c r="G70" s="89">
        <f t="shared" si="2"/>
        <v>31.2</v>
      </c>
    </row>
    <row r="71" spans="1:11" ht="18">
      <c r="A71" s="45">
        <v>8</v>
      </c>
      <c r="B71" s="45"/>
      <c r="C71" s="44" t="s">
        <v>7</v>
      </c>
      <c r="D71" s="49" t="s">
        <v>4</v>
      </c>
      <c r="E71" s="265">
        <v>3</v>
      </c>
      <c r="F71" s="105">
        <v>1</v>
      </c>
      <c r="G71" s="89">
        <f t="shared" si="2"/>
        <v>3</v>
      </c>
    </row>
    <row r="72" spans="1:11" ht="18">
      <c r="A72" s="45">
        <v>9</v>
      </c>
      <c r="B72" s="45"/>
      <c r="C72" s="44" t="s">
        <v>86</v>
      </c>
      <c r="D72" s="49" t="s">
        <v>4</v>
      </c>
      <c r="E72" s="265">
        <v>10</v>
      </c>
      <c r="F72" s="105">
        <v>1.4000000000000002E-3</v>
      </c>
      <c r="G72" s="89">
        <f t="shared" si="2"/>
        <v>1.4000000000000002E-2</v>
      </c>
    </row>
    <row r="73" spans="1:11" ht="36">
      <c r="A73" s="45"/>
      <c r="B73" s="59" t="s">
        <v>239</v>
      </c>
      <c r="C73" s="44"/>
      <c r="D73" s="49"/>
      <c r="E73" s="32"/>
      <c r="F73" s="32"/>
      <c r="G73" s="89">
        <f>SUM(G74:G77)</f>
        <v>0.71500000000000008</v>
      </c>
    </row>
    <row r="74" spans="1:11" ht="18">
      <c r="A74" s="45">
        <v>1</v>
      </c>
      <c r="B74" s="45"/>
      <c r="C74" s="44" t="s">
        <v>72</v>
      </c>
      <c r="D74" s="49" t="s">
        <v>41</v>
      </c>
      <c r="E74" s="265">
        <v>72</v>
      </c>
      <c r="F74" s="105">
        <v>2E-3</v>
      </c>
      <c r="G74" s="89">
        <f t="shared" si="2"/>
        <v>0.14400000000000002</v>
      </c>
    </row>
    <row r="75" spans="1:11" ht="18">
      <c r="A75" s="45">
        <v>2</v>
      </c>
      <c r="B75" s="45"/>
      <c r="C75" s="44" t="s">
        <v>80</v>
      </c>
      <c r="D75" s="49" t="s">
        <v>6</v>
      </c>
      <c r="E75" s="265">
        <v>390</v>
      </c>
      <c r="F75" s="105">
        <v>1.4000000000000002E-3</v>
      </c>
      <c r="G75" s="89">
        <f t="shared" si="2"/>
        <v>0.54600000000000004</v>
      </c>
    </row>
    <row r="76" spans="1:11" ht="18">
      <c r="A76" s="45">
        <v>8</v>
      </c>
      <c r="B76" s="45"/>
      <c r="C76" s="44" t="s">
        <v>7</v>
      </c>
      <c r="D76" s="49" t="s">
        <v>4</v>
      </c>
      <c r="E76" s="265">
        <v>3</v>
      </c>
      <c r="F76" s="105">
        <v>5.000000000000001E-3</v>
      </c>
      <c r="G76" s="89">
        <f t="shared" ref="G76:G94" si="3">F76*E76</f>
        <v>1.5000000000000003E-2</v>
      </c>
    </row>
    <row r="77" spans="1:11" ht="18">
      <c r="A77" s="45">
        <v>9</v>
      </c>
      <c r="B77" s="45"/>
      <c r="C77" s="44" t="s">
        <v>86</v>
      </c>
      <c r="D77" s="49" t="s">
        <v>4</v>
      </c>
      <c r="E77" s="265">
        <v>10</v>
      </c>
      <c r="F77" s="105">
        <v>1E-3</v>
      </c>
      <c r="G77" s="89">
        <f t="shared" si="3"/>
        <v>0.01</v>
      </c>
    </row>
    <row r="78" spans="1:11" ht="54">
      <c r="A78" s="45"/>
      <c r="B78" s="59" t="s">
        <v>238</v>
      </c>
      <c r="C78" s="44"/>
      <c r="D78" s="49"/>
      <c r="E78" s="32"/>
      <c r="F78" s="32"/>
      <c r="G78" s="89">
        <f>SUM(G79:G81)</f>
        <v>0.29300000000000004</v>
      </c>
    </row>
    <row r="79" spans="1:11" ht="18">
      <c r="A79" s="45">
        <v>1</v>
      </c>
      <c r="B79" s="45"/>
      <c r="C79" s="44" t="s">
        <v>72</v>
      </c>
      <c r="D79" s="49" t="s">
        <v>41</v>
      </c>
      <c r="E79" s="265">
        <v>72</v>
      </c>
      <c r="F79" s="105">
        <v>4.0000000000000001E-3</v>
      </c>
      <c r="G79" s="89">
        <f t="shared" si="3"/>
        <v>0.28800000000000003</v>
      </c>
      <c r="K79">
        <f>F79*500</f>
        <v>2</v>
      </c>
    </row>
    <row r="80" spans="1:11" ht="18">
      <c r="A80" s="45">
        <v>8</v>
      </c>
      <c r="B80" s="45"/>
      <c r="C80" s="44" t="s">
        <v>7</v>
      </c>
      <c r="D80" s="49" t="s">
        <v>4</v>
      </c>
      <c r="E80" s="265">
        <v>3</v>
      </c>
      <c r="F80" s="105">
        <v>1E-3</v>
      </c>
      <c r="G80" s="89">
        <f t="shared" si="3"/>
        <v>3.0000000000000001E-3</v>
      </c>
    </row>
    <row r="81" spans="1:11" ht="18">
      <c r="A81" s="45">
        <v>9</v>
      </c>
      <c r="B81" s="45"/>
      <c r="C81" s="44" t="s">
        <v>86</v>
      </c>
      <c r="D81" s="49" t="s">
        <v>4</v>
      </c>
      <c r="E81" s="265">
        <v>10</v>
      </c>
      <c r="F81" s="105">
        <v>2.0000000000000001E-4</v>
      </c>
      <c r="G81" s="89">
        <f t="shared" si="3"/>
        <v>2E-3</v>
      </c>
    </row>
    <row r="82" spans="1:11" ht="18">
      <c r="A82" s="45"/>
      <c r="B82" s="59" t="s">
        <v>237</v>
      </c>
      <c r="C82" s="44"/>
      <c r="D82" s="49"/>
      <c r="E82" s="32"/>
      <c r="F82" s="32"/>
      <c r="G82" s="89">
        <f>SUM(G83:G86)</f>
        <v>88.525999999999996</v>
      </c>
    </row>
    <row r="83" spans="1:11" ht="18">
      <c r="A83" s="45">
        <v>1</v>
      </c>
      <c r="B83" s="45"/>
      <c r="C83" s="44" t="s">
        <v>72</v>
      </c>
      <c r="D83" s="49" t="s">
        <v>41</v>
      </c>
      <c r="E83" s="265">
        <v>72</v>
      </c>
      <c r="F83" s="105">
        <v>0.56999999999999995</v>
      </c>
      <c r="G83" s="89">
        <f t="shared" si="3"/>
        <v>41.04</v>
      </c>
    </row>
    <row r="84" spans="1:11" ht="18">
      <c r="A84" s="45">
        <v>2</v>
      </c>
      <c r="B84" s="45"/>
      <c r="C84" s="70" t="s">
        <v>80</v>
      </c>
      <c r="D84" s="49" t="s">
        <v>6</v>
      </c>
      <c r="E84" s="265">
        <v>390</v>
      </c>
      <c r="F84" s="105">
        <v>0.114</v>
      </c>
      <c r="G84" s="89">
        <f t="shared" si="3"/>
        <v>44.46</v>
      </c>
      <c r="J84">
        <f>285/20</f>
        <v>14.25</v>
      </c>
      <c r="K84">
        <f>J84/60/8</f>
        <v>2.9687499999999999E-2</v>
      </c>
    </row>
    <row r="85" spans="1:11" ht="18">
      <c r="A85" s="45">
        <v>8</v>
      </c>
      <c r="B85" s="45"/>
      <c r="C85" s="44" t="s">
        <v>7</v>
      </c>
      <c r="D85" s="49" t="s">
        <v>4</v>
      </c>
      <c r="E85" s="265">
        <v>3</v>
      </c>
      <c r="F85" s="105">
        <v>1</v>
      </c>
      <c r="G85" s="89">
        <f t="shared" si="3"/>
        <v>3</v>
      </c>
    </row>
    <row r="86" spans="1:11" ht="18">
      <c r="A86" s="45">
        <v>9</v>
      </c>
      <c r="B86" s="45"/>
      <c r="C86" s="44" t="s">
        <v>86</v>
      </c>
      <c r="D86" s="49" t="s">
        <v>4</v>
      </c>
      <c r="E86" s="265">
        <v>10</v>
      </c>
      <c r="F86" s="105">
        <v>2.6000000000000003E-3</v>
      </c>
      <c r="G86" s="89">
        <f t="shared" si="3"/>
        <v>2.6000000000000002E-2</v>
      </c>
    </row>
    <row r="87" spans="1:11" ht="36">
      <c r="A87" s="45"/>
      <c r="B87" s="59" t="s">
        <v>236</v>
      </c>
      <c r="C87" s="44"/>
      <c r="D87" s="49"/>
      <c r="E87" s="32"/>
      <c r="F87" s="32"/>
      <c r="G87" s="89">
        <f>SUM(G88:G89)</f>
        <v>1.2500000000000001E-2</v>
      </c>
    </row>
    <row r="88" spans="1:11" ht="18">
      <c r="A88" s="45">
        <v>8</v>
      </c>
      <c r="B88" s="45"/>
      <c r="C88" s="44" t="s">
        <v>7</v>
      </c>
      <c r="D88" s="49" t="s">
        <v>4</v>
      </c>
      <c r="E88" s="265">
        <v>3</v>
      </c>
      <c r="F88" s="105">
        <v>2.5000000000000005E-3</v>
      </c>
      <c r="G88" s="89">
        <f t="shared" si="3"/>
        <v>7.5000000000000015E-3</v>
      </c>
    </row>
    <row r="89" spans="1:11" ht="18">
      <c r="A89" s="45">
        <v>9</v>
      </c>
      <c r="B89" s="45"/>
      <c r="C89" s="44" t="s">
        <v>86</v>
      </c>
      <c r="D89" s="49" t="s">
        <v>4</v>
      </c>
      <c r="E89" s="265">
        <v>10</v>
      </c>
      <c r="F89" s="105">
        <v>5.0000000000000001E-4</v>
      </c>
      <c r="G89" s="89">
        <f t="shared" si="3"/>
        <v>5.0000000000000001E-3</v>
      </c>
    </row>
    <row r="90" spans="1:11" ht="72">
      <c r="A90" s="45"/>
      <c r="B90" s="59" t="s">
        <v>479</v>
      </c>
      <c r="C90" s="44"/>
      <c r="D90" s="49"/>
      <c r="E90" s="32"/>
      <c r="F90" s="32"/>
      <c r="G90" s="89">
        <f>SUM(G91:G96)</f>
        <v>219.0976</v>
      </c>
    </row>
    <row r="91" spans="1:11" ht="18">
      <c r="A91" s="122">
        <v>1</v>
      </c>
      <c r="B91" s="122"/>
      <c r="C91" s="70" t="s">
        <v>72</v>
      </c>
      <c r="D91" s="68" t="s">
        <v>41</v>
      </c>
      <c r="E91" s="266">
        <v>72</v>
      </c>
      <c r="F91" s="105">
        <v>2E-3</v>
      </c>
      <c r="G91" s="89">
        <f t="shared" si="3"/>
        <v>0.14400000000000002</v>
      </c>
    </row>
    <row r="92" spans="1:11" ht="18">
      <c r="A92" s="122">
        <v>2</v>
      </c>
      <c r="B92" s="122"/>
      <c r="C92" s="70" t="s">
        <v>88</v>
      </c>
      <c r="D92" s="68" t="s">
        <v>115</v>
      </c>
      <c r="E92" s="266">
        <v>1</v>
      </c>
      <c r="F92" s="105">
        <v>200</v>
      </c>
      <c r="G92" s="89">
        <f t="shared" si="3"/>
        <v>200</v>
      </c>
      <c r="J92">
        <f>100/5/500</f>
        <v>0.04</v>
      </c>
    </row>
    <row r="93" spans="1:11" ht="18">
      <c r="A93" s="122">
        <v>3</v>
      </c>
      <c r="B93" s="122"/>
      <c r="C93" s="70" t="s">
        <v>80</v>
      </c>
      <c r="D93" s="68" t="s">
        <v>6</v>
      </c>
      <c r="E93" s="266">
        <v>390</v>
      </c>
      <c r="F93" s="105">
        <v>0.04</v>
      </c>
      <c r="G93" s="89">
        <f t="shared" si="3"/>
        <v>15.6</v>
      </c>
    </row>
    <row r="94" spans="1:11" ht="18">
      <c r="A94" s="45">
        <v>7</v>
      </c>
      <c r="B94" s="45"/>
      <c r="C94" s="44" t="s">
        <v>75</v>
      </c>
      <c r="D94" s="49" t="s">
        <v>4</v>
      </c>
      <c r="E94" s="265">
        <v>33</v>
      </c>
      <c r="F94" s="105">
        <v>9.1999999999999998E-3</v>
      </c>
      <c r="G94" s="89">
        <f t="shared" si="3"/>
        <v>0.30359999999999998</v>
      </c>
    </row>
    <row r="95" spans="1:11" ht="18">
      <c r="A95" s="122">
        <v>11</v>
      </c>
      <c r="B95" s="122"/>
      <c r="C95" s="70" t="s">
        <v>87</v>
      </c>
      <c r="D95" s="68" t="s">
        <v>4</v>
      </c>
      <c r="E95" s="266">
        <v>3</v>
      </c>
      <c r="F95" s="105">
        <v>1</v>
      </c>
      <c r="G95" s="89">
        <f t="shared" ref="G95:G134" si="4">F95*E95</f>
        <v>3</v>
      </c>
    </row>
    <row r="96" spans="1:11" ht="21" customHeight="1">
      <c r="A96" s="122">
        <v>12</v>
      </c>
      <c r="B96" s="122"/>
      <c r="C96" s="70" t="s">
        <v>224</v>
      </c>
      <c r="D96" s="68" t="s">
        <v>4</v>
      </c>
      <c r="E96" s="266">
        <v>5</v>
      </c>
      <c r="F96" s="105">
        <v>0.01</v>
      </c>
      <c r="G96" s="89">
        <f t="shared" si="4"/>
        <v>0.05</v>
      </c>
    </row>
    <row r="97" spans="1:8" ht="36">
      <c r="A97" s="45"/>
      <c r="B97" s="59" t="s">
        <v>235</v>
      </c>
      <c r="C97" s="44"/>
      <c r="D97" s="49"/>
      <c r="E97" s="32"/>
      <c r="F97" s="32"/>
      <c r="G97" s="89">
        <f>SUM(G98:G100)</f>
        <v>351.05360000000002</v>
      </c>
    </row>
    <row r="98" spans="1:8" ht="18">
      <c r="A98" s="45">
        <v>6</v>
      </c>
      <c r="B98" s="45"/>
      <c r="C98" s="44" t="s">
        <v>40</v>
      </c>
      <c r="D98" s="49" t="s">
        <v>4</v>
      </c>
      <c r="E98" s="265">
        <v>35</v>
      </c>
      <c r="F98" s="105">
        <v>10</v>
      </c>
      <c r="G98" s="89">
        <f t="shared" si="4"/>
        <v>350</v>
      </c>
    </row>
    <row r="99" spans="1:8" ht="18">
      <c r="A99" s="45">
        <v>7</v>
      </c>
      <c r="B99" s="45"/>
      <c r="C99" s="44" t="s">
        <v>75</v>
      </c>
      <c r="D99" s="49" t="s">
        <v>4</v>
      </c>
      <c r="E99" s="265">
        <v>33</v>
      </c>
      <c r="F99" s="105">
        <v>9.1999999999999998E-3</v>
      </c>
      <c r="G99" s="89">
        <f t="shared" si="4"/>
        <v>0.30359999999999998</v>
      </c>
    </row>
    <row r="100" spans="1:8" ht="18">
      <c r="A100" s="45"/>
      <c r="B100" s="45"/>
      <c r="C100" s="44" t="s">
        <v>82</v>
      </c>
      <c r="D100" s="49" t="s">
        <v>218</v>
      </c>
      <c r="E100" s="265">
        <v>1.5</v>
      </c>
      <c r="F100" s="105">
        <v>0.5</v>
      </c>
      <c r="G100" s="89">
        <f t="shared" si="4"/>
        <v>0.75</v>
      </c>
    </row>
    <row r="101" spans="1:8" ht="54">
      <c r="A101" s="45"/>
      <c r="B101" s="59" t="s">
        <v>234</v>
      </c>
      <c r="C101" s="44"/>
      <c r="D101" s="49"/>
      <c r="E101" s="32"/>
      <c r="F101" s="32"/>
      <c r="G101" s="89">
        <v>0</v>
      </c>
      <c r="H101" s="337"/>
    </row>
    <row r="102" spans="1:8" s="33" customFormat="1" ht="18" hidden="1">
      <c r="A102" s="117">
        <v>1</v>
      </c>
      <c r="B102" s="117"/>
      <c r="C102" s="91" t="s">
        <v>72</v>
      </c>
      <c r="D102" s="118" t="s">
        <v>41</v>
      </c>
      <c r="E102" s="119">
        <v>45000</v>
      </c>
      <c r="F102" s="120">
        <v>5.9999999999999995E-4</v>
      </c>
      <c r="G102" s="121">
        <f t="shared" si="4"/>
        <v>26.999999999999996</v>
      </c>
      <c r="H102" s="337"/>
    </row>
    <row r="103" spans="1:8" s="33" customFormat="1" ht="18" hidden="1">
      <c r="A103" s="117">
        <v>2</v>
      </c>
      <c r="B103" s="117"/>
      <c r="C103" s="91" t="s">
        <v>80</v>
      </c>
      <c r="D103" s="118" t="s">
        <v>6</v>
      </c>
      <c r="E103" s="119">
        <v>390000</v>
      </c>
      <c r="F103" s="120">
        <v>4.2000000000000002E-4</v>
      </c>
      <c r="G103" s="121">
        <f t="shared" si="4"/>
        <v>163.80000000000001</v>
      </c>
      <c r="H103" s="337"/>
    </row>
    <row r="104" spans="1:8" s="33" customFormat="1" ht="18" hidden="1">
      <c r="A104" s="117">
        <v>3</v>
      </c>
      <c r="B104" s="117"/>
      <c r="C104" s="91" t="s">
        <v>117</v>
      </c>
      <c r="D104" s="118" t="s">
        <v>6</v>
      </c>
      <c r="E104" s="119">
        <v>250000</v>
      </c>
      <c r="F104" s="120">
        <v>8.4000000000000003E-4</v>
      </c>
      <c r="G104" s="121">
        <f t="shared" si="4"/>
        <v>210</v>
      </c>
      <c r="H104" s="337"/>
    </row>
    <row r="105" spans="1:8" s="33" customFormat="1" ht="18" hidden="1">
      <c r="A105" s="117">
        <v>4</v>
      </c>
      <c r="B105" s="117"/>
      <c r="C105" s="91" t="s">
        <v>81</v>
      </c>
      <c r="D105" s="118" t="s">
        <v>6</v>
      </c>
      <c r="E105" s="119">
        <v>2000</v>
      </c>
      <c r="F105" s="120">
        <v>5.9999999999999995E-4</v>
      </c>
      <c r="G105" s="121">
        <f t="shared" si="4"/>
        <v>1.2</v>
      </c>
      <c r="H105" s="337"/>
    </row>
    <row r="106" spans="1:8" s="33" customFormat="1" ht="18" hidden="1">
      <c r="A106" s="117">
        <v>5</v>
      </c>
      <c r="B106" s="117"/>
      <c r="C106" s="91" t="s">
        <v>136</v>
      </c>
      <c r="D106" s="118" t="s">
        <v>6</v>
      </c>
      <c r="E106" s="119">
        <v>1600</v>
      </c>
      <c r="F106" s="120">
        <v>3.0000000000000001E-3</v>
      </c>
      <c r="G106" s="121">
        <f t="shared" si="4"/>
        <v>4.8</v>
      </c>
      <c r="H106" s="337"/>
    </row>
    <row r="107" spans="1:8" s="33" customFormat="1" ht="18" hidden="1">
      <c r="A107" s="117">
        <v>6</v>
      </c>
      <c r="B107" s="117"/>
      <c r="C107" s="91" t="s">
        <v>75</v>
      </c>
      <c r="D107" s="118" t="s">
        <v>4</v>
      </c>
      <c r="E107" s="119">
        <v>15000</v>
      </c>
      <c r="F107" s="120">
        <v>2.76E-2</v>
      </c>
      <c r="G107" s="121">
        <f t="shared" si="4"/>
        <v>414</v>
      </c>
      <c r="H107" s="337"/>
    </row>
    <row r="108" spans="1:8" s="33" customFormat="1" ht="18" hidden="1">
      <c r="A108" s="117">
        <v>7</v>
      </c>
      <c r="B108" s="117"/>
      <c r="C108" s="91" t="s">
        <v>73</v>
      </c>
      <c r="D108" s="118" t="s">
        <v>4</v>
      </c>
      <c r="E108" s="119">
        <v>10000</v>
      </c>
      <c r="F108" s="120">
        <v>3.0000000000000001E-3</v>
      </c>
      <c r="G108" s="121">
        <f t="shared" si="4"/>
        <v>30</v>
      </c>
      <c r="H108" s="337"/>
    </row>
    <row r="109" spans="1:8" s="33" customFormat="1" ht="18" hidden="1">
      <c r="A109" s="117">
        <v>8</v>
      </c>
      <c r="B109" s="117"/>
      <c r="C109" s="91" t="s">
        <v>7</v>
      </c>
      <c r="D109" s="118" t="s">
        <v>4</v>
      </c>
      <c r="E109" s="119">
        <v>2000</v>
      </c>
      <c r="F109" s="120">
        <v>1.5E-3</v>
      </c>
      <c r="G109" s="121">
        <f t="shared" si="4"/>
        <v>3</v>
      </c>
      <c r="H109" s="337"/>
    </row>
    <row r="110" spans="1:8" s="33" customFormat="1" ht="18" hidden="1">
      <c r="A110" s="117">
        <v>9</v>
      </c>
      <c r="B110" s="117"/>
      <c r="C110" s="91" t="s">
        <v>86</v>
      </c>
      <c r="D110" s="118" t="s">
        <v>4</v>
      </c>
      <c r="E110" s="119">
        <v>10000</v>
      </c>
      <c r="F110" s="120">
        <v>2.9999999999999997E-4</v>
      </c>
      <c r="G110" s="121">
        <f t="shared" si="4"/>
        <v>2.9999999999999996</v>
      </c>
      <c r="H110" s="337"/>
    </row>
    <row r="111" spans="1:8" s="33" customFormat="1" ht="18" hidden="1">
      <c r="A111" s="117">
        <v>10</v>
      </c>
      <c r="B111" s="117"/>
      <c r="C111" s="91" t="s">
        <v>87</v>
      </c>
      <c r="D111" s="118" t="s">
        <v>4</v>
      </c>
      <c r="E111" s="119">
        <v>2500</v>
      </c>
      <c r="F111" s="120">
        <v>5.9999999999999995E-4</v>
      </c>
      <c r="G111" s="121">
        <f t="shared" si="4"/>
        <v>1.4999999999999998</v>
      </c>
      <c r="H111" s="337"/>
    </row>
    <row r="112" spans="1:8" s="33" customFormat="1" ht="18" hidden="1">
      <c r="A112" s="117">
        <v>11</v>
      </c>
      <c r="B112" s="117"/>
      <c r="C112" s="91" t="s">
        <v>224</v>
      </c>
      <c r="D112" s="118" t="s">
        <v>4</v>
      </c>
      <c r="E112" s="119">
        <v>5000</v>
      </c>
      <c r="F112" s="120">
        <v>0.03</v>
      </c>
      <c r="G112" s="121">
        <f t="shared" si="4"/>
        <v>150</v>
      </c>
      <c r="H112" s="337"/>
    </row>
    <row r="113" spans="1:8" s="33" customFormat="1" ht="18" hidden="1">
      <c r="A113" s="117">
        <v>12</v>
      </c>
      <c r="B113" s="117"/>
      <c r="C113" s="91" t="s">
        <v>82</v>
      </c>
      <c r="D113" s="118" t="s">
        <v>218</v>
      </c>
      <c r="E113" s="119">
        <v>1500</v>
      </c>
      <c r="F113" s="120">
        <v>5.9999999999999995E-4</v>
      </c>
      <c r="G113" s="121">
        <f t="shared" si="4"/>
        <v>0.89999999999999991</v>
      </c>
      <c r="H113" s="337"/>
    </row>
    <row r="114" spans="1:8" s="33" customFormat="1" ht="18" hidden="1">
      <c r="A114" s="117">
        <v>13</v>
      </c>
      <c r="B114" s="117"/>
      <c r="C114" s="91" t="s">
        <v>120</v>
      </c>
      <c r="D114" s="118" t="s">
        <v>217</v>
      </c>
      <c r="E114" s="119">
        <v>9000</v>
      </c>
      <c r="F114" s="120">
        <v>5.9999999999999995E-4</v>
      </c>
      <c r="G114" s="121">
        <f t="shared" si="4"/>
        <v>5.3999999999999995</v>
      </c>
      <c r="H114" s="337"/>
    </row>
    <row r="115" spans="1:8" s="33" customFormat="1" ht="36" hidden="1">
      <c r="A115" s="117">
        <v>14</v>
      </c>
      <c r="B115" s="117"/>
      <c r="C115" s="91" t="s">
        <v>74</v>
      </c>
      <c r="D115" s="73" t="s">
        <v>61</v>
      </c>
      <c r="E115" s="123"/>
      <c r="F115" s="120">
        <v>8</v>
      </c>
      <c r="G115" s="121">
        <f>0.08*SUM(G102:G114)</f>
        <v>81.167999999999992</v>
      </c>
      <c r="H115" s="337"/>
    </row>
    <row r="116" spans="1:8" ht="36" hidden="1">
      <c r="A116" s="45"/>
      <c r="B116" s="59" t="s">
        <v>160</v>
      </c>
      <c r="C116" s="44"/>
      <c r="D116" s="49"/>
      <c r="E116" s="32"/>
      <c r="F116" s="32"/>
      <c r="G116" s="89"/>
      <c r="H116" s="336" t="s">
        <v>450</v>
      </c>
    </row>
    <row r="117" spans="1:8" s="33" customFormat="1" ht="18" hidden="1">
      <c r="A117" s="117">
        <v>1</v>
      </c>
      <c r="B117" s="117"/>
      <c r="C117" s="91" t="s">
        <v>72</v>
      </c>
      <c r="D117" s="118" t="s">
        <v>41</v>
      </c>
      <c r="E117" s="119">
        <v>45000</v>
      </c>
      <c r="F117" s="120">
        <v>2E-3</v>
      </c>
      <c r="G117" s="121">
        <f t="shared" si="4"/>
        <v>90</v>
      </c>
      <c r="H117" s="337"/>
    </row>
    <row r="118" spans="1:8" s="33" customFormat="1" ht="18" hidden="1">
      <c r="A118" s="117">
        <v>2</v>
      </c>
      <c r="B118" s="117"/>
      <c r="C118" s="91" t="s">
        <v>80</v>
      </c>
      <c r="D118" s="118" t="s">
        <v>6</v>
      </c>
      <c r="E118" s="119">
        <v>390000</v>
      </c>
      <c r="F118" s="120">
        <v>1.4000000000000002E-3</v>
      </c>
      <c r="G118" s="121">
        <f t="shared" si="4"/>
        <v>546.00000000000011</v>
      </c>
      <c r="H118" s="337"/>
    </row>
    <row r="119" spans="1:8" s="33" customFormat="1" ht="18" hidden="1">
      <c r="A119" s="117">
        <v>3</v>
      </c>
      <c r="B119" s="117"/>
      <c r="C119" s="91" t="s">
        <v>117</v>
      </c>
      <c r="D119" s="118" t="s">
        <v>6</v>
      </c>
      <c r="E119" s="119">
        <v>250000</v>
      </c>
      <c r="F119" s="120">
        <v>2.8000000000000004E-3</v>
      </c>
      <c r="G119" s="121">
        <f t="shared" si="4"/>
        <v>700.00000000000011</v>
      </c>
      <c r="H119" s="337"/>
    </row>
    <row r="120" spans="1:8" s="33" customFormat="1" ht="18" hidden="1">
      <c r="A120" s="117">
        <v>4</v>
      </c>
      <c r="B120" s="117"/>
      <c r="C120" s="91" t="s">
        <v>81</v>
      </c>
      <c r="D120" s="118" t="s">
        <v>6</v>
      </c>
      <c r="E120" s="119">
        <v>2000</v>
      </c>
      <c r="F120" s="120">
        <v>2E-3</v>
      </c>
      <c r="G120" s="121">
        <f t="shared" si="4"/>
        <v>4</v>
      </c>
      <c r="H120" s="337"/>
    </row>
    <row r="121" spans="1:8" s="33" customFormat="1" ht="18" hidden="1">
      <c r="A121" s="117">
        <v>5</v>
      </c>
      <c r="B121" s="117"/>
      <c r="C121" s="91" t="s">
        <v>136</v>
      </c>
      <c r="D121" s="118" t="s">
        <v>6</v>
      </c>
      <c r="E121" s="119">
        <v>1600</v>
      </c>
      <c r="F121" s="120">
        <v>1.0000000000000002E-2</v>
      </c>
      <c r="G121" s="121">
        <f t="shared" si="4"/>
        <v>16.000000000000004</v>
      </c>
      <c r="H121" s="337"/>
    </row>
    <row r="122" spans="1:8" s="33" customFormat="1" ht="18" hidden="1">
      <c r="A122" s="117">
        <v>6</v>
      </c>
      <c r="B122" s="117"/>
      <c r="C122" s="91" t="s">
        <v>75</v>
      </c>
      <c r="D122" s="118" t="s">
        <v>4</v>
      </c>
      <c r="E122" s="119">
        <v>15000</v>
      </c>
      <c r="F122" s="120">
        <v>9.2000000000000012E-2</v>
      </c>
      <c r="G122" s="121">
        <f t="shared" si="4"/>
        <v>1380.0000000000002</v>
      </c>
      <c r="H122" s="337"/>
    </row>
    <row r="123" spans="1:8" s="33" customFormat="1" ht="18" hidden="1">
      <c r="A123" s="117">
        <v>7</v>
      </c>
      <c r="B123" s="117"/>
      <c r="C123" s="91" t="s">
        <v>73</v>
      </c>
      <c r="D123" s="118" t="s">
        <v>4</v>
      </c>
      <c r="E123" s="119">
        <v>10000</v>
      </c>
      <c r="F123" s="120">
        <v>1.0000000000000002E-2</v>
      </c>
      <c r="G123" s="121">
        <f t="shared" si="4"/>
        <v>100.00000000000001</v>
      </c>
      <c r="H123" s="337"/>
    </row>
    <row r="124" spans="1:8" s="33" customFormat="1" ht="18" hidden="1">
      <c r="A124" s="117">
        <v>8</v>
      </c>
      <c r="B124" s="117"/>
      <c r="C124" s="91" t="s">
        <v>7</v>
      </c>
      <c r="D124" s="118" t="s">
        <v>4</v>
      </c>
      <c r="E124" s="119">
        <v>2000</v>
      </c>
      <c r="F124" s="120">
        <v>5.000000000000001E-3</v>
      </c>
      <c r="G124" s="121">
        <f t="shared" si="4"/>
        <v>10.000000000000002</v>
      </c>
      <c r="H124" s="337"/>
    </row>
    <row r="125" spans="1:8" s="33" customFormat="1" ht="18" hidden="1">
      <c r="A125" s="117">
        <v>9</v>
      </c>
      <c r="B125" s="117"/>
      <c r="C125" s="91" t="s">
        <v>86</v>
      </c>
      <c r="D125" s="118" t="s">
        <v>4</v>
      </c>
      <c r="E125" s="119">
        <v>10000</v>
      </c>
      <c r="F125" s="120">
        <v>1E-3</v>
      </c>
      <c r="G125" s="121">
        <f t="shared" si="4"/>
        <v>10</v>
      </c>
      <c r="H125" s="337"/>
    </row>
    <row r="126" spans="1:8" s="33" customFormat="1" ht="18" hidden="1">
      <c r="A126" s="117">
        <v>10</v>
      </c>
      <c r="B126" s="117"/>
      <c r="C126" s="91" t="s">
        <v>87</v>
      </c>
      <c r="D126" s="118" t="s">
        <v>4</v>
      </c>
      <c r="E126" s="119">
        <v>2500</v>
      </c>
      <c r="F126" s="120">
        <v>2E-3</v>
      </c>
      <c r="G126" s="121">
        <f t="shared" si="4"/>
        <v>5</v>
      </c>
      <c r="H126" s="337"/>
    </row>
    <row r="127" spans="1:8" s="33" customFormat="1" ht="18" hidden="1">
      <c r="A127" s="117">
        <v>11</v>
      </c>
      <c r="B127" s="117"/>
      <c r="C127" s="91" t="s">
        <v>224</v>
      </c>
      <c r="D127" s="118" t="s">
        <v>4</v>
      </c>
      <c r="E127" s="119">
        <v>5000</v>
      </c>
      <c r="F127" s="120">
        <v>0.1</v>
      </c>
      <c r="G127" s="121">
        <f t="shared" si="4"/>
        <v>500</v>
      </c>
      <c r="H127" s="337"/>
    </row>
    <row r="128" spans="1:8" s="33" customFormat="1" ht="18" hidden="1">
      <c r="A128" s="117">
        <v>12</v>
      </c>
      <c r="B128" s="117"/>
      <c r="C128" s="91" t="s">
        <v>82</v>
      </c>
      <c r="D128" s="118" t="s">
        <v>218</v>
      </c>
      <c r="E128" s="119">
        <v>1500</v>
      </c>
      <c r="F128" s="120">
        <v>2E-3</v>
      </c>
      <c r="G128" s="121">
        <f t="shared" si="4"/>
        <v>3</v>
      </c>
      <c r="H128" s="337"/>
    </row>
    <row r="129" spans="1:10" s="33" customFormat="1" ht="18" hidden="1">
      <c r="A129" s="117">
        <v>13</v>
      </c>
      <c r="B129" s="117"/>
      <c r="C129" s="91" t="s">
        <v>120</v>
      </c>
      <c r="D129" s="118" t="s">
        <v>217</v>
      </c>
      <c r="E129" s="119">
        <v>9000</v>
      </c>
      <c r="F129" s="120">
        <v>2E-3</v>
      </c>
      <c r="G129" s="121">
        <f t="shared" si="4"/>
        <v>18</v>
      </c>
      <c r="H129" s="337"/>
    </row>
    <row r="130" spans="1:10" s="33" customFormat="1" ht="36" hidden="1">
      <c r="A130" s="117">
        <v>14</v>
      </c>
      <c r="B130" s="117"/>
      <c r="C130" s="91" t="s">
        <v>74</v>
      </c>
      <c r="D130" s="73" t="s">
        <v>61</v>
      </c>
      <c r="E130" s="123"/>
      <c r="F130" s="120">
        <v>8</v>
      </c>
      <c r="G130" s="121">
        <f>0.08*SUM(G117:G129)</f>
        <v>270.56000000000006</v>
      </c>
      <c r="H130" s="337"/>
    </row>
    <row r="131" spans="1:10" ht="54">
      <c r="A131" s="45"/>
      <c r="B131" s="59" t="s">
        <v>480</v>
      </c>
      <c r="C131" s="44"/>
      <c r="D131" s="49"/>
      <c r="E131" s="32"/>
      <c r="F131" s="32"/>
      <c r="G131" s="89">
        <f>SUM(G132:G134)</f>
        <v>2.0745</v>
      </c>
      <c r="H131" s="377"/>
      <c r="I131" s="129"/>
      <c r="J131" s="129"/>
    </row>
    <row r="132" spans="1:10" ht="18">
      <c r="A132" s="45">
        <v>1</v>
      </c>
      <c r="B132" s="45"/>
      <c r="C132" s="44" t="s">
        <v>72</v>
      </c>
      <c r="D132" s="49" t="s">
        <v>41</v>
      </c>
      <c r="E132" s="265">
        <v>72</v>
      </c>
      <c r="F132" s="105">
        <v>6.0000000000000001E-3</v>
      </c>
      <c r="G132" s="89">
        <f t="shared" si="4"/>
        <v>0.432</v>
      </c>
    </row>
    <row r="133" spans="1:10" ht="18">
      <c r="A133" s="45">
        <v>2</v>
      </c>
      <c r="B133" s="45"/>
      <c r="C133" s="44" t="s">
        <v>80</v>
      </c>
      <c r="D133" s="49" t="s">
        <v>6</v>
      </c>
      <c r="E133" s="265">
        <v>390</v>
      </c>
      <c r="F133" s="105">
        <v>4.1999999999999997E-3</v>
      </c>
      <c r="G133" s="89">
        <f t="shared" si="4"/>
        <v>1.6379999999999999</v>
      </c>
    </row>
    <row r="134" spans="1:10" ht="18">
      <c r="A134" s="45">
        <v>8</v>
      </c>
      <c r="B134" s="45"/>
      <c r="C134" s="44" t="s">
        <v>7</v>
      </c>
      <c r="D134" s="49" t="s">
        <v>4</v>
      </c>
      <c r="E134" s="265">
        <v>3</v>
      </c>
      <c r="F134" s="105">
        <v>1.5E-3</v>
      </c>
      <c r="G134" s="89">
        <f t="shared" si="4"/>
        <v>4.5000000000000005E-3</v>
      </c>
    </row>
    <row r="135" spans="1:10" ht="34.799999999999997">
      <c r="A135" s="35" t="s">
        <v>33</v>
      </c>
      <c r="B135" s="53" t="s">
        <v>162</v>
      </c>
      <c r="C135" s="32"/>
      <c r="D135" s="32"/>
      <c r="E135" s="32"/>
      <c r="F135" s="32"/>
      <c r="G135" s="89"/>
    </row>
    <row r="136" spans="1:10" ht="36">
      <c r="A136" s="45"/>
      <c r="B136" s="59" t="s">
        <v>232</v>
      </c>
      <c r="C136" s="44"/>
      <c r="D136" s="49"/>
      <c r="E136" s="32"/>
      <c r="F136" s="32"/>
      <c r="G136" s="89">
        <f>SUM(G137:G139)</f>
        <v>3.9375</v>
      </c>
    </row>
    <row r="137" spans="1:10" ht="18">
      <c r="A137" s="45">
        <v>1</v>
      </c>
      <c r="B137" s="45"/>
      <c r="C137" s="44" t="s">
        <v>72</v>
      </c>
      <c r="D137" s="49" t="s">
        <v>41</v>
      </c>
      <c r="E137" s="265">
        <v>72</v>
      </c>
      <c r="F137" s="68">
        <v>0.03</v>
      </c>
      <c r="G137" s="89">
        <f t="shared" ref="G137:G177" si="5">F137*E137</f>
        <v>2.16</v>
      </c>
    </row>
    <row r="138" spans="1:10" ht="18">
      <c r="A138" s="45">
        <v>3</v>
      </c>
      <c r="B138" s="45"/>
      <c r="C138" s="44" t="s">
        <v>80</v>
      </c>
      <c r="D138" s="49" t="s">
        <v>6</v>
      </c>
      <c r="E138" s="265">
        <v>390</v>
      </c>
      <c r="F138" s="68">
        <v>4.4999999999999997E-3</v>
      </c>
      <c r="G138" s="89">
        <f t="shared" si="5"/>
        <v>1.7549999999999999</v>
      </c>
    </row>
    <row r="139" spans="1:10" ht="18">
      <c r="A139" s="45">
        <v>9</v>
      </c>
      <c r="B139" s="45"/>
      <c r="C139" s="44" t="s">
        <v>82</v>
      </c>
      <c r="D139" s="49" t="s">
        <v>218</v>
      </c>
      <c r="E139" s="265">
        <v>1.5</v>
      </c>
      <c r="F139" s="68">
        <v>1.4999999999999999E-2</v>
      </c>
      <c r="G139" s="89">
        <f t="shared" si="5"/>
        <v>2.2499999999999999E-2</v>
      </c>
    </row>
    <row r="140" spans="1:10" ht="72">
      <c r="A140" s="45"/>
      <c r="B140" s="54" t="s">
        <v>231</v>
      </c>
      <c r="C140" s="70"/>
      <c r="D140" s="56"/>
      <c r="E140" s="69"/>
      <c r="F140" s="105"/>
      <c r="G140" s="89">
        <v>0</v>
      </c>
    </row>
    <row r="141" spans="1:10" s="33" customFormat="1" ht="18" hidden="1">
      <c r="A141" s="117">
        <v>1</v>
      </c>
      <c r="B141" s="117"/>
      <c r="C141" s="91" t="s">
        <v>72</v>
      </c>
      <c r="D141" s="118" t="s">
        <v>41</v>
      </c>
      <c r="E141" s="119">
        <v>45000</v>
      </c>
      <c r="F141" s="73">
        <v>4.0000000000000001E-3</v>
      </c>
      <c r="G141" s="121">
        <f t="shared" si="5"/>
        <v>180</v>
      </c>
    </row>
    <row r="142" spans="1:10" s="33" customFormat="1" ht="18" hidden="1">
      <c r="A142" s="117">
        <v>2</v>
      </c>
      <c r="B142" s="117"/>
      <c r="C142" s="91" t="s">
        <v>116</v>
      </c>
      <c r="D142" s="118" t="s">
        <v>79</v>
      </c>
      <c r="E142" s="119">
        <v>10000</v>
      </c>
      <c r="F142" s="73">
        <v>1E-3</v>
      </c>
      <c r="G142" s="121">
        <f t="shared" si="5"/>
        <v>10</v>
      </c>
    </row>
    <row r="143" spans="1:10" s="33" customFormat="1" ht="18" hidden="1">
      <c r="A143" s="117">
        <v>3</v>
      </c>
      <c r="B143" s="117"/>
      <c r="C143" s="91" t="s">
        <v>80</v>
      </c>
      <c r="D143" s="118" t="s">
        <v>6</v>
      </c>
      <c r="E143" s="119">
        <v>390000</v>
      </c>
      <c r="F143" s="73">
        <v>1E-3</v>
      </c>
      <c r="G143" s="121">
        <f t="shared" si="5"/>
        <v>390</v>
      </c>
    </row>
    <row r="144" spans="1:10" s="33" customFormat="1" ht="18" hidden="1">
      <c r="A144" s="117">
        <v>4</v>
      </c>
      <c r="B144" s="117"/>
      <c r="C144" s="91" t="s">
        <v>117</v>
      </c>
      <c r="D144" s="118" t="s">
        <v>6</v>
      </c>
      <c r="E144" s="119">
        <v>250000</v>
      </c>
      <c r="F144" s="73">
        <v>1E-3</v>
      </c>
      <c r="G144" s="121">
        <f t="shared" si="5"/>
        <v>250</v>
      </c>
    </row>
    <row r="145" spans="1:12" s="33" customFormat="1" ht="18" hidden="1">
      <c r="A145" s="117">
        <v>5</v>
      </c>
      <c r="B145" s="117"/>
      <c r="C145" s="91" t="s">
        <v>81</v>
      </c>
      <c r="D145" s="118" t="s">
        <v>6</v>
      </c>
      <c r="E145" s="119">
        <v>2000</v>
      </c>
      <c r="F145" s="73">
        <v>8.0000000000000002E-3</v>
      </c>
      <c r="G145" s="121">
        <f t="shared" si="5"/>
        <v>16</v>
      </c>
    </row>
    <row r="146" spans="1:12" s="33" customFormat="1" ht="18" hidden="1">
      <c r="A146" s="117">
        <v>6</v>
      </c>
      <c r="B146" s="117"/>
      <c r="C146" s="91" t="s">
        <v>136</v>
      </c>
      <c r="D146" s="118" t="s">
        <v>6</v>
      </c>
      <c r="E146" s="119">
        <v>1600</v>
      </c>
      <c r="F146" s="73">
        <v>0.02</v>
      </c>
      <c r="G146" s="121">
        <f t="shared" si="5"/>
        <v>32</v>
      </c>
    </row>
    <row r="147" spans="1:12" s="33" customFormat="1" ht="18" hidden="1">
      <c r="A147" s="117">
        <v>7</v>
      </c>
      <c r="B147" s="117"/>
      <c r="C147" s="91" t="s">
        <v>83</v>
      </c>
      <c r="D147" s="118" t="s">
        <v>4</v>
      </c>
      <c r="E147" s="119">
        <v>2000</v>
      </c>
      <c r="F147" s="73">
        <v>0.02</v>
      </c>
      <c r="G147" s="121">
        <f t="shared" si="5"/>
        <v>40</v>
      </c>
    </row>
    <row r="148" spans="1:12" s="33" customFormat="1" ht="18" hidden="1">
      <c r="A148" s="117">
        <v>8</v>
      </c>
      <c r="B148" s="117"/>
      <c r="C148" s="91" t="s">
        <v>7</v>
      </c>
      <c r="D148" s="118" t="s">
        <v>4</v>
      </c>
      <c r="E148" s="119">
        <v>2000</v>
      </c>
      <c r="F148" s="73">
        <v>5.0000000000000001E-4</v>
      </c>
      <c r="G148" s="121">
        <f t="shared" si="5"/>
        <v>1</v>
      </c>
    </row>
    <row r="149" spans="1:12" s="33" customFormat="1" ht="18" hidden="1">
      <c r="A149" s="117">
        <v>9</v>
      </c>
      <c r="B149" s="117"/>
      <c r="C149" s="91" t="s">
        <v>82</v>
      </c>
      <c r="D149" s="118" t="s">
        <v>218</v>
      </c>
      <c r="E149" s="119">
        <v>1500</v>
      </c>
      <c r="F149" s="73">
        <v>0.04</v>
      </c>
      <c r="G149" s="121">
        <f t="shared" si="5"/>
        <v>60</v>
      </c>
    </row>
    <row r="150" spans="1:12" s="33" customFormat="1" ht="36" hidden="1">
      <c r="A150" s="117">
        <v>10</v>
      </c>
      <c r="B150" s="117"/>
      <c r="C150" s="91" t="s">
        <v>74</v>
      </c>
      <c r="D150" s="73" t="s">
        <v>61</v>
      </c>
      <c r="E150" s="123"/>
      <c r="F150" s="120">
        <v>8</v>
      </c>
      <c r="G150" s="121">
        <f>0.08*SUM(G141:G149)</f>
        <v>78.320000000000007</v>
      </c>
    </row>
    <row r="151" spans="1:12" ht="45.75" customHeight="1">
      <c r="A151" s="45"/>
      <c r="B151" s="54" t="s">
        <v>229</v>
      </c>
      <c r="C151" s="70"/>
      <c r="D151" s="56"/>
      <c r="E151" s="69"/>
      <c r="F151" s="105"/>
      <c r="G151" s="89"/>
    </row>
    <row r="152" spans="1:12" ht="148.5" customHeight="1">
      <c r="A152" s="45"/>
      <c r="B152" s="45"/>
      <c r="C152" s="70" t="s">
        <v>228</v>
      </c>
      <c r="D152" s="56"/>
      <c r="E152" s="69"/>
      <c r="F152" s="105"/>
      <c r="G152" s="89"/>
    </row>
    <row r="153" spans="1:12" ht="36">
      <c r="A153" s="45"/>
      <c r="B153" s="54" t="s">
        <v>230</v>
      </c>
      <c r="C153" s="70"/>
      <c r="D153" s="56"/>
      <c r="E153" s="69"/>
      <c r="F153" s="105"/>
      <c r="G153" s="89">
        <v>0</v>
      </c>
      <c r="H153" s="337"/>
      <c r="I153" s="337"/>
      <c r="J153" s="337"/>
      <c r="K153" s="337"/>
      <c r="L153" s="337"/>
    </row>
    <row r="154" spans="1:12" s="33" customFormat="1" ht="18" hidden="1">
      <c r="A154" s="117">
        <v>1</v>
      </c>
      <c r="B154" s="117"/>
      <c r="C154" s="91" t="s">
        <v>72</v>
      </c>
      <c r="D154" s="118" t="s">
        <v>41</v>
      </c>
      <c r="E154" s="119">
        <v>45000</v>
      </c>
      <c r="F154" s="73">
        <v>0.156</v>
      </c>
      <c r="G154" s="121">
        <f t="shared" si="5"/>
        <v>7020</v>
      </c>
      <c r="H154" s="337"/>
      <c r="I154" s="337"/>
      <c r="J154" s="337"/>
      <c r="K154" s="337"/>
      <c r="L154" s="337"/>
    </row>
    <row r="155" spans="1:12" s="33" customFormat="1" ht="18" hidden="1">
      <c r="A155" s="117">
        <v>2</v>
      </c>
      <c r="B155" s="117"/>
      <c r="C155" s="91" t="s">
        <v>116</v>
      </c>
      <c r="D155" s="118" t="s">
        <v>79</v>
      </c>
      <c r="E155" s="119">
        <v>10000</v>
      </c>
      <c r="F155" s="73">
        <v>1.5599999999999999E-2</v>
      </c>
      <c r="G155" s="121">
        <f t="shared" si="5"/>
        <v>156</v>
      </c>
      <c r="H155" s="337"/>
      <c r="I155" s="337"/>
      <c r="J155" s="337"/>
      <c r="K155" s="337"/>
      <c r="L155" s="337"/>
    </row>
    <row r="156" spans="1:12" s="33" customFormat="1" ht="18" hidden="1">
      <c r="A156" s="117">
        <v>3</v>
      </c>
      <c r="B156" s="117"/>
      <c r="C156" s="91" t="s">
        <v>80</v>
      </c>
      <c r="D156" s="118" t="s">
        <v>6</v>
      </c>
      <c r="E156" s="119">
        <v>390000</v>
      </c>
      <c r="F156" s="73">
        <v>2.3400000000000001E-2</v>
      </c>
      <c r="G156" s="121">
        <f t="shared" si="5"/>
        <v>9126</v>
      </c>
      <c r="H156" s="337"/>
      <c r="I156" s="337"/>
      <c r="J156" s="337"/>
      <c r="K156" s="337"/>
      <c r="L156" s="337"/>
    </row>
    <row r="157" spans="1:12" s="33" customFormat="1" ht="18" hidden="1">
      <c r="A157" s="117">
        <v>4</v>
      </c>
      <c r="B157" s="117"/>
      <c r="C157" s="91" t="s">
        <v>117</v>
      </c>
      <c r="D157" s="118" t="s">
        <v>6</v>
      </c>
      <c r="E157" s="119">
        <v>250000</v>
      </c>
      <c r="F157" s="73">
        <v>7.7999999999999996E-3</v>
      </c>
      <c r="G157" s="121">
        <f t="shared" si="5"/>
        <v>1950</v>
      </c>
      <c r="H157" s="337"/>
      <c r="I157" s="337"/>
      <c r="J157" s="337"/>
      <c r="K157" s="337"/>
      <c r="L157" s="337"/>
    </row>
    <row r="158" spans="1:12" s="33" customFormat="1" ht="18" hidden="1">
      <c r="A158" s="117">
        <v>5</v>
      </c>
      <c r="B158" s="117"/>
      <c r="C158" s="91" t="s">
        <v>81</v>
      </c>
      <c r="D158" s="118" t="s">
        <v>6</v>
      </c>
      <c r="E158" s="119">
        <v>2000</v>
      </c>
      <c r="F158" s="73">
        <v>7.7999999999999996E-3</v>
      </c>
      <c r="G158" s="121">
        <f t="shared" si="5"/>
        <v>15.6</v>
      </c>
      <c r="H158" s="337"/>
      <c r="I158" s="337"/>
      <c r="J158" s="337"/>
      <c r="K158" s="337"/>
      <c r="L158" s="337"/>
    </row>
    <row r="159" spans="1:12" s="33" customFormat="1" ht="18" hidden="1">
      <c r="A159" s="117">
        <v>6</v>
      </c>
      <c r="B159" s="117"/>
      <c r="C159" s="91" t="s">
        <v>136</v>
      </c>
      <c r="D159" s="118" t="s">
        <v>6</v>
      </c>
      <c r="E159" s="119">
        <v>1600</v>
      </c>
      <c r="F159" s="73">
        <v>7.7999999999999996E-3</v>
      </c>
      <c r="G159" s="121">
        <f t="shared" si="5"/>
        <v>12.479999999999999</v>
      </c>
      <c r="H159" s="337"/>
      <c r="I159" s="337"/>
      <c r="J159" s="337"/>
      <c r="K159" s="337"/>
      <c r="L159" s="337"/>
    </row>
    <row r="160" spans="1:12" s="33" customFormat="1" ht="18" hidden="1">
      <c r="A160" s="117">
        <v>7</v>
      </c>
      <c r="B160" s="117"/>
      <c r="C160" s="91" t="s">
        <v>83</v>
      </c>
      <c r="D160" s="118" t="s">
        <v>4</v>
      </c>
      <c r="E160" s="119">
        <v>2000</v>
      </c>
      <c r="F160" s="73">
        <v>0.93600000000000005</v>
      </c>
      <c r="G160" s="121">
        <f t="shared" si="5"/>
        <v>1872</v>
      </c>
      <c r="H160" s="337"/>
      <c r="I160" s="337"/>
      <c r="J160" s="337"/>
      <c r="K160" s="337"/>
      <c r="L160" s="337"/>
    </row>
    <row r="161" spans="1:12" s="33" customFormat="1" ht="18" hidden="1">
      <c r="A161" s="117">
        <v>8</v>
      </c>
      <c r="B161" s="117"/>
      <c r="C161" s="91" t="s">
        <v>7</v>
      </c>
      <c r="D161" s="118" t="s">
        <v>4</v>
      </c>
      <c r="E161" s="119">
        <v>2000</v>
      </c>
      <c r="F161" s="73">
        <v>3.9E-2</v>
      </c>
      <c r="G161" s="121">
        <f t="shared" si="5"/>
        <v>78</v>
      </c>
      <c r="H161" s="337"/>
      <c r="I161" s="337"/>
      <c r="J161" s="337"/>
      <c r="K161" s="337"/>
      <c r="L161" s="337"/>
    </row>
    <row r="162" spans="1:12" s="33" customFormat="1" ht="18" hidden="1">
      <c r="A162" s="117">
        <v>9</v>
      </c>
      <c r="B162" s="117"/>
      <c r="C162" s="91" t="s">
        <v>82</v>
      </c>
      <c r="D162" s="118" t="s">
        <v>218</v>
      </c>
      <c r="E162" s="119">
        <v>1500</v>
      </c>
      <c r="F162" s="73">
        <v>7.7999999999999996E-3</v>
      </c>
      <c r="G162" s="121">
        <f t="shared" si="5"/>
        <v>11.7</v>
      </c>
      <c r="H162" s="337"/>
      <c r="I162" s="337"/>
      <c r="J162" s="337"/>
      <c r="K162" s="337"/>
      <c r="L162" s="337"/>
    </row>
    <row r="163" spans="1:12" s="33" customFormat="1" ht="36" hidden="1">
      <c r="A163" s="117">
        <v>10</v>
      </c>
      <c r="B163" s="117"/>
      <c r="C163" s="91" t="s">
        <v>74</v>
      </c>
      <c r="D163" s="73" t="s">
        <v>61</v>
      </c>
      <c r="E163" s="123"/>
      <c r="F163" s="120">
        <v>8</v>
      </c>
      <c r="G163" s="121">
        <f>0.08*SUM(G154:G162)</f>
        <v>1619.3424</v>
      </c>
      <c r="H163" s="337"/>
      <c r="I163" s="337"/>
      <c r="J163" s="337"/>
      <c r="K163" s="337"/>
      <c r="L163" s="337"/>
    </row>
    <row r="164" spans="1:12" ht="36">
      <c r="A164" s="45"/>
      <c r="B164" s="54" t="s">
        <v>250</v>
      </c>
      <c r="C164" s="70"/>
      <c r="D164" s="56"/>
      <c r="E164" s="69"/>
      <c r="F164" s="105"/>
      <c r="G164" s="89"/>
      <c r="H164" s="377" t="s">
        <v>467</v>
      </c>
      <c r="I164" s="337"/>
      <c r="J164" s="337"/>
      <c r="K164" s="337"/>
      <c r="L164" s="337"/>
    </row>
    <row r="165" spans="1:12" ht="18" hidden="1">
      <c r="A165" s="45">
        <v>1</v>
      </c>
      <c r="B165" s="45"/>
      <c r="C165" s="44" t="s">
        <v>72</v>
      </c>
      <c r="D165" s="49" t="s">
        <v>41</v>
      </c>
      <c r="E165" s="51">
        <v>45000</v>
      </c>
      <c r="F165" s="56">
        <v>1.4E-2</v>
      </c>
      <c r="G165" s="89">
        <f t="shared" si="5"/>
        <v>630</v>
      </c>
      <c r="H165" s="337"/>
      <c r="I165" s="337"/>
      <c r="J165" s="337"/>
      <c r="K165" s="337"/>
      <c r="L165" s="337"/>
    </row>
    <row r="166" spans="1:12" ht="18" hidden="1">
      <c r="A166" s="45">
        <v>3</v>
      </c>
      <c r="B166" s="45"/>
      <c r="C166" s="44" t="s">
        <v>80</v>
      </c>
      <c r="D166" s="49" t="s">
        <v>6</v>
      </c>
      <c r="E166" s="51">
        <v>390000</v>
      </c>
      <c r="F166" s="56">
        <v>2.0999999999999999E-3</v>
      </c>
      <c r="G166" s="89">
        <f t="shared" si="5"/>
        <v>819</v>
      </c>
      <c r="H166" s="337"/>
      <c r="I166" s="337"/>
      <c r="J166" s="337"/>
      <c r="K166" s="337"/>
      <c r="L166" s="337"/>
    </row>
    <row r="167" spans="1:12" ht="36" hidden="1">
      <c r="A167" s="45">
        <v>10</v>
      </c>
      <c r="B167" s="54"/>
      <c r="C167" s="70" t="s">
        <v>74</v>
      </c>
      <c r="D167" s="56" t="s">
        <v>61</v>
      </c>
      <c r="E167" s="69"/>
      <c r="F167" s="105">
        <v>8</v>
      </c>
      <c r="G167" s="89">
        <f>0.08*SUM(G165:G166)</f>
        <v>115.92</v>
      </c>
      <c r="H167" s="337"/>
      <c r="I167" s="337"/>
      <c r="J167" s="337"/>
      <c r="K167" s="337"/>
      <c r="L167" s="337"/>
    </row>
    <row r="168" spans="1:12" ht="18">
      <c r="A168" s="2" t="s">
        <v>34</v>
      </c>
      <c r="B168" s="58" t="s">
        <v>167</v>
      </c>
      <c r="C168" s="35"/>
      <c r="D168" s="35"/>
      <c r="E168" s="35"/>
      <c r="F168" s="35"/>
      <c r="G168" s="89"/>
      <c r="H168" s="337"/>
      <c r="I168" s="337"/>
      <c r="J168" s="337"/>
      <c r="K168" s="337"/>
      <c r="L168" s="337"/>
    </row>
    <row r="169" spans="1:12" ht="18">
      <c r="A169" s="1"/>
      <c r="B169" s="42" t="s">
        <v>167</v>
      </c>
      <c r="C169" s="35"/>
      <c r="D169" s="35"/>
      <c r="E169" s="35"/>
      <c r="F169" s="35"/>
      <c r="G169" s="89">
        <f>SUM(G170:G174)</f>
        <v>6.2</v>
      </c>
      <c r="H169" s="337"/>
      <c r="I169" s="337"/>
      <c r="J169" s="337"/>
      <c r="K169" s="337"/>
      <c r="L169" s="337"/>
    </row>
    <row r="170" spans="1:12" ht="18">
      <c r="A170" s="45">
        <v>1</v>
      </c>
      <c r="B170" s="45"/>
      <c r="C170" s="44" t="s">
        <v>135</v>
      </c>
      <c r="D170" s="49" t="s">
        <v>4</v>
      </c>
      <c r="E170" s="265">
        <v>10</v>
      </c>
      <c r="F170" s="56">
        <v>0.01</v>
      </c>
      <c r="G170" s="89">
        <f t="shared" si="5"/>
        <v>0.1</v>
      </c>
      <c r="H170" s="337"/>
      <c r="I170" s="337"/>
      <c r="J170" s="337"/>
      <c r="K170" s="337"/>
      <c r="L170" s="337"/>
    </row>
    <row r="171" spans="1:12" ht="18">
      <c r="A171" s="45">
        <v>2</v>
      </c>
      <c r="B171" s="45"/>
      <c r="C171" s="44" t="s">
        <v>119</v>
      </c>
      <c r="D171" s="49" t="s">
        <v>216</v>
      </c>
      <c r="E171" s="265">
        <v>50</v>
      </c>
      <c r="F171" s="56">
        <v>1.4E-2</v>
      </c>
      <c r="G171" s="89">
        <f t="shared" si="5"/>
        <v>0.70000000000000007</v>
      </c>
      <c r="H171" s="337"/>
      <c r="I171" s="337"/>
      <c r="J171" s="337"/>
      <c r="K171" s="337"/>
      <c r="L171" s="337"/>
    </row>
    <row r="172" spans="1:12" ht="18">
      <c r="A172" s="45">
        <v>3</v>
      </c>
      <c r="B172" s="45"/>
      <c r="C172" s="44" t="s">
        <v>89</v>
      </c>
      <c r="D172" s="49" t="s">
        <v>85</v>
      </c>
      <c r="E172" s="265">
        <v>300</v>
      </c>
      <c r="F172" s="56">
        <v>0.01</v>
      </c>
      <c r="G172" s="89">
        <f t="shared" si="5"/>
        <v>3</v>
      </c>
      <c r="H172" s="337"/>
      <c r="I172" s="337"/>
      <c r="J172" s="337"/>
      <c r="K172" s="337"/>
      <c r="L172" s="337"/>
    </row>
    <row r="173" spans="1:12" ht="36">
      <c r="A173" s="45">
        <v>4</v>
      </c>
      <c r="B173" s="45"/>
      <c r="C173" s="44" t="s">
        <v>90</v>
      </c>
      <c r="D173" s="49" t="s">
        <v>6</v>
      </c>
      <c r="E173" s="265">
        <v>320</v>
      </c>
      <c r="F173" s="56">
        <v>4.0000000000000001E-3</v>
      </c>
      <c r="G173" s="89">
        <f t="shared" si="5"/>
        <v>1.28</v>
      </c>
      <c r="H173" s="337"/>
      <c r="I173" s="337"/>
      <c r="J173" s="337"/>
      <c r="K173" s="337"/>
      <c r="L173" s="337"/>
    </row>
    <row r="174" spans="1:12" ht="36">
      <c r="A174" s="45">
        <v>5</v>
      </c>
      <c r="B174" s="45"/>
      <c r="C174" s="44" t="s">
        <v>91</v>
      </c>
      <c r="D174" s="49" t="s">
        <v>216</v>
      </c>
      <c r="E174" s="265">
        <v>280</v>
      </c>
      <c r="F174" s="56">
        <v>4.0000000000000001E-3</v>
      </c>
      <c r="G174" s="89">
        <f t="shared" si="5"/>
        <v>1.1200000000000001</v>
      </c>
      <c r="H174" s="337"/>
      <c r="I174" s="337"/>
      <c r="J174" s="337"/>
      <c r="K174" s="337"/>
      <c r="L174" s="337"/>
    </row>
    <row r="175" spans="1:12" ht="31.2">
      <c r="A175" s="1"/>
      <c r="B175" s="42" t="s">
        <v>481</v>
      </c>
      <c r="C175" s="35"/>
      <c r="D175" s="35"/>
      <c r="E175" s="35"/>
      <c r="F175" s="32"/>
      <c r="G175" s="89">
        <f>SUM(G176:G177)</f>
        <v>15</v>
      </c>
      <c r="H175" s="377" t="s">
        <v>332</v>
      </c>
      <c r="I175" s="337"/>
      <c r="J175" s="337"/>
      <c r="K175" s="337"/>
      <c r="L175" s="337"/>
    </row>
    <row r="176" spans="1:12" ht="18">
      <c r="A176" s="45">
        <v>1</v>
      </c>
      <c r="B176" s="45"/>
      <c r="C176" s="44" t="s">
        <v>72</v>
      </c>
      <c r="D176" s="49" t="s">
        <v>41</v>
      </c>
      <c r="E176" s="265">
        <v>72</v>
      </c>
      <c r="F176" s="56">
        <v>0.1</v>
      </c>
      <c r="G176" s="89">
        <f t="shared" si="5"/>
        <v>7.2</v>
      </c>
      <c r="H176" s="337"/>
      <c r="I176" s="337"/>
      <c r="J176" s="337"/>
      <c r="K176" s="337"/>
      <c r="L176" s="337"/>
    </row>
    <row r="177" spans="1:12" ht="18">
      <c r="A177" s="45">
        <v>2</v>
      </c>
      <c r="B177" s="45"/>
      <c r="C177" s="44" t="s">
        <v>80</v>
      </c>
      <c r="D177" s="49" t="s">
        <v>6</v>
      </c>
      <c r="E177" s="265">
        <v>390</v>
      </c>
      <c r="F177" s="56">
        <v>0.02</v>
      </c>
      <c r="G177" s="89">
        <f t="shared" si="5"/>
        <v>7.8</v>
      </c>
      <c r="H177" s="337"/>
      <c r="I177" s="337"/>
      <c r="J177" s="337"/>
      <c r="K177" s="337"/>
      <c r="L177" s="337"/>
    </row>
    <row r="178" spans="1:12" ht="18">
      <c r="A178" s="2" t="s">
        <v>35</v>
      </c>
      <c r="B178" s="58" t="s">
        <v>173</v>
      </c>
      <c r="C178" s="35"/>
      <c r="D178" s="35"/>
      <c r="E178" s="35"/>
      <c r="F178" s="35"/>
      <c r="G178" s="89"/>
      <c r="H178" s="337"/>
      <c r="I178" s="337"/>
      <c r="J178" s="337"/>
      <c r="K178" s="337"/>
      <c r="L178" s="337"/>
    </row>
    <row r="179" spans="1:12" ht="36">
      <c r="A179" s="32"/>
      <c r="B179" s="54" t="s">
        <v>173</v>
      </c>
      <c r="C179" s="32"/>
      <c r="D179" s="32"/>
      <c r="E179" s="32"/>
      <c r="F179" s="32"/>
      <c r="G179" s="89">
        <f>SUM(G180:G181)</f>
        <v>0.28899999999999998</v>
      </c>
      <c r="H179" s="337"/>
      <c r="I179" s="337"/>
      <c r="J179" s="337"/>
      <c r="K179" s="337"/>
      <c r="L179" s="337"/>
    </row>
    <row r="180" spans="1:12" ht="18">
      <c r="A180" s="45">
        <v>1</v>
      </c>
      <c r="B180" s="45"/>
      <c r="C180" s="44" t="s">
        <v>135</v>
      </c>
      <c r="D180" s="49" t="s">
        <v>4</v>
      </c>
      <c r="E180" s="265">
        <v>10</v>
      </c>
      <c r="F180" s="55">
        <v>1.6899999999999998E-2</v>
      </c>
      <c r="G180" s="89">
        <f t="shared" ref="G180:G211" si="6">F180*E180</f>
        <v>0.16899999999999998</v>
      </c>
      <c r="H180" s="337"/>
      <c r="I180" s="337"/>
      <c r="J180" s="337"/>
      <c r="K180" s="337"/>
      <c r="L180" s="337"/>
    </row>
    <row r="181" spans="1:12" ht="18">
      <c r="A181" s="122">
        <v>3</v>
      </c>
      <c r="B181" s="122"/>
      <c r="C181" s="70" t="s">
        <v>252</v>
      </c>
      <c r="D181" s="68" t="s">
        <v>85</v>
      </c>
      <c r="E181" s="266">
        <v>12</v>
      </c>
      <c r="F181" s="55">
        <v>0.01</v>
      </c>
      <c r="G181" s="89">
        <f t="shared" si="6"/>
        <v>0.12</v>
      </c>
      <c r="H181" s="337"/>
      <c r="I181" s="337"/>
      <c r="J181" s="337"/>
      <c r="K181" s="337"/>
      <c r="L181" s="337"/>
    </row>
    <row r="182" spans="1:12" ht="18">
      <c r="A182" s="1"/>
      <c r="B182" s="42" t="s">
        <v>482</v>
      </c>
      <c r="C182" s="35"/>
      <c r="D182" s="35"/>
      <c r="E182" s="35"/>
      <c r="F182" s="32"/>
      <c r="G182" s="89"/>
      <c r="H182" s="377" t="s">
        <v>467</v>
      </c>
      <c r="I182" s="337"/>
      <c r="J182" s="337"/>
      <c r="K182" s="337"/>
      <c r="L182" s="337"/>
    </row>
    <row r="183" spans="1:12" ht="18" hidden="1">
      <c r="A183" s="45">
        <v>1</v>
      </c>
      <c r="B183" s="45"/>
      <c r="C183" s="44" t="s">
        <v>72</v>
      </c>
      <c r="D183" s="49" t="s">
        <v>41</v>
      </c>
      <c r="E183" s="51">
        <v>45000</v>
      </c>
      <c r="F183" s="55">
        <v>0.1</v>
      </c>
      <c r="G183" s="89">
        <f t="shared" si="6"/>
        <v>4500</v>
      </c>
      <c r="H183" s="337"/>
      <c r="I183" s="337"/>
      <c r="J183" s="337"/>
      <c r="K183" s="337"/>
      <c r="L183" s="337"/>
    </row>
    <row r="184" spans="1:12" ht="18" hidden="1">
      <c r="A184" s="45">
        <v>2</v>
      </c>
      <c r="B184" s="45"/>
      <c r="C184" s="44" t="s">
        <v>80</v>
      </c>
      <c r="D184" s="49" t="s">
        <v>6</v>
      </c>
      <c r="E184" s="51">
        <v>390000</v>
      </c>
      <c r="F184" s="55">
        <v>0.02</v>
      </c>
      <c r="G184" s="89">
        <f t="shared" si="6"/>
        <v>7800</v>
      </c>
      <c r="H184" s="337"/>
      <c r="I184" s="337"/>
      <c r="J184" s="337"/>
      <c r="K184" s="337"/>
      <c r="L184" s="337"/>
    </row>
    <row r="185" spans="1:12" ht="18" hidden="1">
      <c r="A185" s="45">
        <v>3</v>
      </c>
      <c r="B185" s="45"/>
      <c r="C185" s="44" t="s">
        <v>117</v>
      </c>
      <c r="D185" s="49" t="s">
        <v>6</v>
      </c>
      <c r="E185" s="51">
        <v>250000</v>
      </c>
      <c r="F185" s="55">
        <v>0.01</v>
      </c>
      <c r="G185" s="89">
        <f t="shared" si="6"/>
        <v>2500</v>
      </c>
      <c r="H185" s="337"/>
      <c r="I185" s="337"/>
      <c r="J185" s="337"/>
      <c r="K185" s="337"/>
      <c r="L185" s="337"/>
    </row>
    <row r="186" spans="1:12" ht="18" hidden="1">
      <c r="A186" s="45">
        <v>4</v>
      </c>
      <c r="B186" s="45"/>
      <c r="C186" s="44" t="s">
        <v>136</v>
      </c>
      <c r="D186" s="49" t="s">
        <v>6</v>
      </c>
      <c r="E186" s="51">
        <v>1600</v>
      </c>
      <c r="F186" s="55">
        <v>0.1</v>
      </c>
      <c r="G186" s="89">
        <f t="shared" si="6"/>
        <v>160</v>
      </c>
      <c r="H186" s="337"/>
      <c r="I186" s="337"/>
      <c r="J186" s="337"/>
      <c r="K186" s="337"/>
      <c r="L186" s="337"/>
    </row>
    <row r="187" spans="1:12" s="33" customFormat="1" ht="18" hidden="1">
      <c r="A187" s="117">
        <v>5</v>
      </c>
      <c r="B187" s="117"/>
      <c r="C187" s="91" t="s">
        <v>75</v>
      </c>
      <c r="D187" s="118" t="s">
        <v>4</v>
      </c>
      <c r="E187" s="119">
        <v>15000</v>
      </c>
      <c r="F187" s="130">
        <v>4.8000000000000001E-2</v>
      </c>
      <c r="G187" s="121">
        <f t="shared" si="6"/>
        <v>720</v>
      </c>
      <c r="H187" s="337"/>
      <c r="I187" s="337"/>
      <c r="J187" s="337"/>
      <c r="K187" s="337"/>
      <c r="L187" s="337"/>
    </row>
    <row r="188" spans="1:12" s="33" customFormat="1" ht="18" hidden="1">
      <c r="A188" s="117">
        <v>6</v>
      </c>
      <c r="B188" s="117"/>
      <c r="C188" s="91" t="s">
        <v>7</v>
      </c>
      <c r="D188" s="118" t="s">
        <v>4</v>
      </c>
      <c r="E188" s="119">
        <v>2000</v>
      </c>
      <c r="F188" s="130">
        <v>4.0000000000000001E-3</v>
      </c>
      <c r="G188" s="121">
        <f t="shared" si="6"/>
        <v>8</v>
      </c>
      <c r="H188" s="337"/>
      <c r="I188" s="337"/>
      <c r="J188" s="337"/>
      <c r="K188" s="337"/>
      <c r="L188" s="337"/>
    </row>
    <row r="189" spans="1:12" s="33" customFormat="1" ht="18" hidden="1">
      <c r="A189" s="117">
        <v>7</v>
      </c>
      <c r="B189" s="117"/>
      <c r="C189" s="91" t="s">
        <v>87</v>
      </c>
      <c r="D189" s="118" t="s">
        <v>4</v>
      </c>
      <c r="E189" s="119">
        <v>2500</v>
      </c>
      <c r="F189" s="130">
        <v>1E-3</v>
      </c>
      <c r="G189" s="121">
        <f t="shared" si="6"/>
        <v>2.5</v>
      </c>
      <c r="H189" s="337"/>
      <c r="I189" s="337"/>
      <c r="J189" s="337"/>
      <c r="K189" s="337"/>
      <c r="L189" s="337"/>
    </row>
    <row r="190" spans="1:12" s="33" customFormat="1" ht="18" hidden="1">
      <c r="A190" s="117">
        <v>8</v>
      </c>
      <c r="B190" s="117"/>
      <c r="C190" s="91" t="s">
        <v>224</v>
      </c>
      <c r="D190" s="118" t="s">
        <v>4</v>
      </c>
      <c r="E190" s="119">
        <v>5000</v>
      </c>
      <c r="F190" s="130">
        <v>1E-3</v>
      </c>
      <c r="G190" s="121">
        <f t="shared" si="6"/>
        <v>5</v>
      </c>
      <c r="H190" s="337"/>
      <c r="I190" s="337"/>
      <c r="J190" s="337"/>
      <c r="K190" s="337"/>
      <c r="L190" s="337"/>
    </row>
    <row r="191" spans="1:12" ht="36" hidden="1">
      <c r="A191" s="45">
        <v>9</v>
      </c>
      <c r="B191" s="42"/>
      <c r="C191" s="70" t="s">
        <v>74</v>
      </c>
      <c r="D191" s="56" t="s">
        <v>61</v>
      </c>
      <c r="E191" s="69"/>
      <c r="F191" s="55">
        <v>8</v>
      </c>
      <c r="G191" s="89">
        <f>0.08*SUM(G183:G190)</f>
        <v>1255.6400000000001</v>
      </c>
      <c r="H191" s="337"/>
      <c r="I191" s="337"/>
      <c r="J191" s="337"/>
      <c r="K191" s="337"/>
      <c r="L191" s="337"/>
    </row>
    <row r="192" spans="1:12" ht="31.2">
      <c r="A192" s="2" t="s">
        <v>36</v>
      </c>
      <c r="B192" s="58" t="s">
        <v>180</v>
      </c>
      <c r="C192" s="35"/>
      <c r="D192" s="35"/>
      <c r="E192" s="35"/>
      <c r="F192" s="35"/>
      <c r="G192" s="89"/>
      <c r="H192" s="337"/>
      <c r="I192" s="337"/>
      <c r="J192" s="337"/>
      <c r="K192" s="337"/>
      <c r="L192" s="337"/>
    </row>
    <row r="193" spans="1:12" ht="36">
      <c r="A193" s="1">
        <v>1</v>
      </c>
      <c r="B193" s="54" t="s">
        <v>483</v>
      </c>
      <c r="C193" s="44"/>
      <c r="D193" s="49"/>
      <c r="E193" s="51"/>
      <c r="F193" s="55"/>
      <c r="G193" s="89">
        <f>G194</f>
        <v>0.126</v>
      </c>
      <c r="H193" s="337"/>
      <c r="I193" s="337"/>
      <c r="J193" s="337"/>
      <c r="K193" s="337"/>
      <c r="L193" s="337"/>
    </row>
    <row r="194" spans="1:12" ht="18">
      <c r="A194" s="45">
        <v>1</v>
      </c>
      <c r="B194" s="45"/>
      <c r="C194" s="44" t="s">
        <v>84</v>
      </c>
      <c r="D194" s="49" t="s">
        <v>85</v>
      </c>
      <c r="E194" s="265">
        <v>210</v>
      </c>
      <c r="F194" s="106">
        <v>5.9999999999999995E-4</v>
      </c>
      <c r="G194" s="89">
        <f t="shared" si="6"/>
        <v>0.126</v>
      </c>
      <c r="H194" s="337"/>
      <c r="I194" s="337"/>
      <c r="J194" s="337"/>
      <c r="K194" s="337"/>
      <c r="L194" s="337"/>
    </row>
    <row r="195" spans="1:12" ht="36">
      <c r="A195" s="1"/>
      <c r="B195" s="54" t="s">
        <v>484</v>
      </c>
      <c r="C195" s="44"/>
      <c r="D195" s="49"/>
      <c r="E195" s="51"/>
      <c r="F195" s="55"/>
      <c r="G195" s="89">
        <f>SUM(G196:G197)</f>
        <v>9.5339999999999989</v>
      </c>
      <c r="H195" s="337"/>
      <c r="I195" s="337"/>
      <c r="J195" s="337"/>
      <c r="K195" s="337"/>
      <c r="L195" s="337"/>
    </row>
    <row r="196" spans="1:12" ht="18">
      <c r="A196" s="45">
        <v>1</v>
      </c>
      <c r="B196" s="45"/>
      <c r="C196" s="44" t="s">
        <v>72</v>
      </c>
      <c r="D196" s="49" t="s">
        <v>41</v>
      </c>
      <c r="E196" s="265">
        <v>72</v>
      </c>
      <c r="F196" s="106">
        <v>6.2E-2</v>
      </c>
      <c r="G196" s="89">
        <f t="shared" si="6"/>
        <v>4.4640000000000004</v>
      </c>
      <c r="H196" s="337"/>
      <c r="I196" s="337"/>
      <c r="J196" s="337"/>
      <c r="K196" s="337"/>
      <c r="L196" s="337"/>
    </row>
    <row r="197" spans="1:12" ht="18">
      <c r="A197" s="45">
        <v>3</v>
      </c>
      <c r="B197" s="45"/>
      <c r="C197" s="44" t="s">
        <v>80</v>
      </c>
      <c r="D197" s="49" t="s">
        <v>6</v>
      </c>
      <c r="E197" s="265">
        <v>390</v>
      </c>
      <c r="F197" s="106">
        <v>1.2999999999999999E-2</v>
      </c>
      <c r="G197" s="89">
        <f>F197*E197</f>
        <v>5.0699999999999994</v>
      </c>
      <c r="H197" s="337"/>
      <c r="I197" s="337"/>
      <c r="J197" s="337"/>
      <c r="K197" s="337"/>
      <c r="L197" s="337"/>
    </row>
    <row r="198" spans="1:12" ht="36">
      <c r="A198" s="1"/>
      <c r="B198" s="54" t="s">
        <v>289</v>
      </c>
      <c r="C198" s="44"/>
      <c r="D198" s="49"/>
      <c r="E198" s="51"/>
      <c r="F198" s="55"/>
      <c r="G198" s="89"/>
      <c r="H198" s="377" t="s">
        <v>334</v>
      </c>
      <c r="I198" s="337"/>
      <c r="J198" s="337"/>
      <c r="K198" s="337"/>
      <c r="L198" s="337"/>
    </row>
    <row r="199" spans="1:12" s="33" customFormat="1" ht="18" hidden="1">
      <c r="A199" s="117">
        <v>1</v>
      </c>
      <c r="B199" s="117"/>
      <c r="C199" s="91" t="s">
        <v>72</v>
      </c>
      <c r="D199" s="118" t="s">
        <v>41</v>
      </c>
      <c r="E199" s="119">
        <v>45000</v>
      </c>
      <c r="F199" s="109">
        <v>3.6999999999999998E-2</v>
      </c>
      <c r="G199" s="121">
        <f t="shared" si="6"/>
        <v>1665</v>
      </c>
      <c r="H199" s="337"/>
      <c r="I199" s="337"/>
      <c r="J199" s="337"/>
      <c r="K199" s="337"/>
      <c r="L199" s="337"/>
    </row>
    <row r="200" spans="1:12" s="33" customFormat="1" ht="18" hidden="1">
      <c r="A200" s="117">
        <v>2</v>
      </c>
      <c r="B200" s="117"/>
      <c r="C200" s="91" t="s">
        <v>116</v>
      </c>
      <c r="D200" s="118" t="s">
        <v>79</v>
      </c>
      <c r="E200" s="119">
        <v>10000</v>
      </c>
      <c r="F200" s="109">
        <v>5.6000000000000001E-2</v>
      </c>
      <c r="G200" s="121">
        <f t="shared" si="6"/>
        <v>560</v>
      </c>
      <c r="H200" s="337"/>
      <c r="I200" s="337"/>
      <c r="J200" s="337"/>
      <c r="K200" s="337"/>
      <c r="L200" s="337"/>
    </row>
    <row r="201" spans="1:12" s="33" customFormat="1" ht="18" hidden="1">
      <c r="A201" s="117">
        <v>3</v>
      </c>
      <c r="B201" s="117"/>
      <c r="C201" s="91" t="s">
        <v>80</v>
      </c>
      <c r="D201" s="118" t="s">
        <v>6</v>
      </c>
      <c r="E201" s="119">
        <v>390000</v>
      </c>
      <c r="F201" s="109">
        <v>3.1E-2</v>
      </c>
      <c r="G201" s="121">
        <f t="shared" si="6"/>
        <v>12090</v>
      </c>
      <c r="H201" s="337"/>
      <c r="I201" s="337"/>
      <c r="J201" s="337"/>
      <c r="K201" s="337"/>
      <c r="L201" s="337"/>
    </row>
    <row r="202" spans="1:12" s="33" customFormat="1" ht="18" hidden="1">
      <c r="A202" s="117">
        <v>4</v>
      </c>
      <c r="B202" s="117"/>
      <c r="C202" s="91" t="s">
        <v>117</v>
      </c>
      <c r="D202" s="118" t="s">
        <v>6</v>
      </c>
      <c r="E202" s="119">
        <v>250000</v>
      </c>
      <c r="F202" s="109">
        <v>1.6E-2</v>
      </c>
      <c r="G202" s="121">
        <f t="shared" si="6"/>
        <v>4000</v>
      </c>
      <c r="H202" s="337"/>
      <c r="I202" s="337"/>
      <c r="J202" s="337"/>
      <c r="K202" s="337"/>
      <c r="L202" s="337"/>
    </row>
    <row r="203" spans="1:12" s="33" customFormat="1" ht="18" hidden="1">
      <c r="A203" s="117">
        <v>5</v>
      </c>
      <c r="B203" s="117"/>
      <c r="C203" s="91" t="s">
        <v>118</v>
      </c>
      <c r="D203" s="118" t="s">
        <v>6</v>
      </c>
      <c r="E203" s="119">
        <v>2500</v>
      </c>
      <c r="F203" s="109">
        <v>1.6E-2</v>
      </c>
      <c r="G203" s="121">
        <f t="shared" si="6"/>
        <v>40</v>
      </c>
      <c r="H203" s="337"/>
      <c r="I203" s="337"/>
      <c r="J203" s="337"/>
      <c r="K203" s="337"/>
      <c r="L203" s="337"/>
    </row>
    <row r="204" spans="1:12" s="33" customFormat="1" ht="18" hidden="1">
      <c r="A204" s="117">
        <v>6</v>
      </c>
      <c r="B204" s="117"/>
      <c r="C204" s="91" t="s">
        <v>81</v>
      </c>
      <c r="D204" s="118" t="s">
        <v>6</v>
      </c>
      <c r="E204" s="119">
        <v>2000</v>
      </c>
      <c r="F204" s="109">
        <v>3.1E-2</v>
      </c>
      <c r="G204" s="121">
        <f t="shared" si="6"/>
        <v>62</v>
      </c>
      <c r="H204" s="337"/>
      <c r="I204" s="337"/>
      <c r="J204" s="337"/>
      <c r="K204" s="337"/>
      <c r="L204" s="337"/>
    </row>
    <row r="205" spans="1:12" s="33" customFormat="1" ht="18" hidden="1">
      <c r="A205" s="117">
        <v>7</v>
      </c>
      <c r="B205" s="117"/>
      <c r="C205" s="91" t="s">
        <v>136</v>
      </c>
      <c r="D205" s="118" t="s">
        <v>6</v>
      </c>
      <c r="E205" s="119">
        <v>1600</v>
      </c>
      <c r="F205" s="109">
        <v>4.7E-2</v>
      </c>
      <c r="G205" s="121">
        <f t="shared" si="6"/>
        <v>75.2</v>
      </c>
      <c r="H205" s="337"/>
      <c r="I205" s="337"/>
      <c r="J205" s="337"/>
      <c r="K205" s="337"/>
      <c r="L205" s="337"/>
    </row>
    <row r="206" spans="1:12" s="33" customFormat="1" ht="18" hidden="1">
      <c r="A206" s="117">
        <v>8</v>
      </c>
      <c r="B206" s="117"/>
      <c r="C206" s="91" t="s">
        <v>40</v>
      </c>
      <c r="D206" s="118" t="s">
        <v>4</v>
      </c>
      <c r="E206" s="119">
        <v>35000</v>
      </c>
      <c r="F206" s="109">
        <v>0.17100000000000001</v>
      </c>
      <c r="G206" s="121">
        <f t="shared" si="6"/>
        <v>5985.0000000000009</v>
      </c>
      <c r="H206" s="337"/>
      <c r="I206" s="337"/>
      <c r="J206" s="337"/>
      <c r="K206" s="337"/>
      <c r="L206" s="337"/>
    </row>
    <row r="207" spans="1:12" s="33" customFormat="1" ht="18" hidden="1">
      <c r="A207" s="117">
        <v>9</v>
      </c>
      <c r="B207" s="117"/>
      <c r="C207" s="91" t="s">
        <v>75</v>
      </c>
      <c r="D207" s="118" t="s">
        <v>4</v>
      </c>
      <c r="E207" s="119">
        <v>15000</v>
      </c>
      <c r="F207" s="109">
        <v>0.08</v>
      </c>
      <c r="G207" s="121">
        <f t="shared" si="6"/>
        <v>1200</v>
      </c>
      <c r="H207" s="337"/>
      <c r="I207" s="337"/>
      <c r="J207" s="337"/>
      <c r="K207" s="337"/>
      <c r="L207" s="337"/>
    </row>
    <row r="208" spans="1:12" s="33" customFormat="1" ht="18" hidden="1">
      <c r="A208" s="117">
        <v>10</v>
      </c>
      <c r="B208" s="117"/>
      <c r="C208" s="91" t="s">
        <v>83</v>
      </c>
      <c r="D208" s="118" t="s">
        <v>4</v>
      </c>
      <c r="E208" s="119">
        <v>2000</v>
      </c>
      <c r="F208" s="109">
        <v>0.69</v>
      </c>
      <c r="G208" s="121">
        <f t="shared" si="6"/>
        <v>1380</v>
      </c>
      <c r="H208" s="337"/>
      <c r="I208" s="337"/>
      <c r="J208" s="337"/>
      <c r="K208" s="337"/>
      <c r="L208" s="337"/>
    </row>
    <row r="209" spans="1:12" ht="18" hidden="1">
      <c r="A209" s="122">
        <v>11</v>
      </c>
      <c r="B209" s="122"/>
      <c r="C209" s="70" t="s">
        <v>73</v>
      </c>
      <c r="D209" s="68" t="s">
        <v>4</v>
      </c>
      <c r="E209" s="95">
        <v>10000</v>
      </c>
      <c r="F209" s="106">
        <v>0.21299999999999999</v>
      </c>
      <c r="G209" s="89">
        <f t="shared" si="6"/>
        <v>2130</v>
      </c>
      <c r="H209" s="337"/>
      <c r="I209" s="337"/>
      <c r="J209" s="337"/>
      <c r="K209" s="337"/>
      <c r="L209" s="337"/>
    </row>
    <row r="210" spans="1:12" s="33" customFormat="1" ht="18" hidden="1">
      <c r="A210" s="117">
        <v>12</v>
      </c>
      <c r="B210" s="117"/>
      <c r="C210" s="91" t="s">
        <v>7</v>
      </c>
      <c r="D210" s="118" t="s">
        <v>4</v>
      </c>
      <c r="E210" s="119">
        <v>2000</v>
      </c>
      <c r="F210" s="109">
        <v>1.9E-2</v>
      </c>
      <c r="G210" s="121">
        <f t="shared" si="6"/>
        <v>38</v>
      </c>
      <c r="H210" s="337"/>
      <c r="I210" s="337"/>
      <c r="J210" s="337"/>
      <c r="K210" s="337"/>
      <c r="L210" s="337"/>
    </row>
    <row r="211" spans="1:12" s="33" customFormat="1" ht="18" hidden="1">
      <c r="A211" s="117">
        <v>13</v>
      </c>
      <c r="B211" s="117"/>
      <c r="C211" s="91" t="s">
        <v>86</v>
      </c>
      <c r="D211" s="118" t="s">
        <v>4</v>
      </c>
      <c r="E211" s="119">
        <v>10000</v>
      </c>
      <c r="F211" s="109">
        <v>1E-3</v>
      </c>
      <c r="G211" s="121">
        <f t="shared" si="6"/>
        <v>10</v>
      </c>
      <c r="H211" s="337"/>
      <c r="I211" s="337"/>
      <c r="J211" s="337"/>
      <c r="K211" s="337"/>
      <c r="L211" s="337"/>
    </row>
    <row r="212" spans="1:12" s="33" customFormat="1" ht="18" hidden="1">
      <c r="A212" s="117">
        <v>14</v>
      </c>
      <c r="B212" s="117"/>
      <c r="C212" s="91" t="s">
        <v>82</v>
      </c>
      <c r="D212" s="118" t="s">
        <v>218</v>
      </c>
      <c r="E212" s="119">
        <v>1500</v>
      </c>
      <c r="F212" s="109">
        <v>6.2E-2</v>
      </c>
      <c r="G212" s="121">
        <f t="shared" ref="G212:G269" si="7">F212*E212</f>
        <v>93</v>
      </c>
      <c r="H212" s="337"/>
      <c r="I212" s="337"/>
      <c r="J212" s="337"/>
      <c r="K212" s="337"/>
      <c r="L212" s="337"/>
    </row>
    <row r="213" spans="1:12" s="33" customFormat="1" ht="18" hidden="1">
      <c r="A213" s="117">
        <v>15</v>
      </c>
      <c r="B213" s="117"/>
      <c r="C213" s="91" t="s">
        <v>120</v>
      </c>
      <c r="D213" s="118" t="s">
        <v>217</v>
      </c>
      <c r="E213" s="119">
        <v>9000</v>
      </c>
      <c r="F213" s="109">
        <v>0.18</v>
      </c>
      <c r="G213" s="121">
        <f t="shared" si="7"/>
        <v>1620</v>
      </c>
      <c r="H213" s="337"/>
      <c r="I213" s="337"/>
      <c r="J213" s="337"/>
      <c r="K213" s="337"/>
      <c r="L213" s="337"/>
    </row>
    <row r="214" spans="1:12" ht="36" hidden="1">
      <c r="A214" s="122">
        <v>16</v>
      </c>
      <c r="B214" s="122"/>
      <c r="C214" s="70" t="s">
        <v>74</v>
      </c>
      <c r="D214" s="68" t="s">
        <v>61</v>
      </c>
      <c r="E214" s="95"/>
      <c r="F214" s="106">
        <v>8</v>
      </c>
      <c r="G214" s="89">
        <f>0.08*SUM(G199:G213)</f>
        <v>2475.8560000000002</v>
      </c>
      <c r="H214" s="337"/>
      <c r="I214" s="337"/>
      <c r="J214" s="337"/>
      <c r="K214" s="337"/>
      <c r="L214" s="337"/>
    </row>
    <row r="215" spans="1:12" ht="36">
      <c r="A215" s="1"/>
      <c r="B215" s="54" t="s">
        <v>184</v>
      </c>
      <c r="C215" s="44"/>
      <c r="D215" s="49"/>
      <c r="E215" s="51"/>
      <c r="F215" s="55"/>
      <c r="G215" s="89"/>
      <c r="H215" s="377" t="s">
        <v>334</v>
      </c>
      <c r="I215" s="337"/>
      <c r="J215" s="337"/>
      <c r="K215" s="337"/>
      <c r="L215" s="337"/>
    </row>
    <row r="216" spans="1:12" s="33" customFormat="1" ht="18" hidden="1">
      <c r="A216" s="117">
        <v>1</v>
      </c>
      <c r="B216" s="117"/>
      <c r="C216" s="91" t="s">
        <v>72</v>
      </c>
      <c r="D216" s="118" t="s">
        <v>41</v>
      </c>
      <c r="E216" s="119">
        <v>45000</v>
      </c>
      <c r="F216" s="109">
        <v>3.6999999999999998E-2</v>
      </c>
      <c r="G216" s="121">
        <f t="shared" si="7"/>
        <v>1665</v>
      </c>
      <c r="H216" s="337"/>
      <c r="I216" s="337"/>
      <c r="J216" s="337"/>
      <c r="K216" s="337"/>
      <c r="L216" s="337"/>
    </row>
    <row r="217" spans="1:12" s="33" customFormat="1" ht="18" hidden="1">
      <c r="A217" s="117">
        <v>2</v>
      </c>
      <c r="B217" s="117"/>
      <c r="C217" s="91" t="s">
        <v>116</v>
      </c>
      <c r="D217" s="118" t="s">
        <v>79</v>
      </c>
      <c r="E217" s="119">
        <v>10000</v>
      </c>
      <c r="F217" s="109">
        <v>5.6000000000000001E-2</v>
      </c>
      <c r="G217" s="121">
        <f t="shared" si="7"/>
        <v>560</v>
      </c>
      <c r="H217" s="337"/>
      <c r="I217" s="337"/>
      <c r="J217" s="337"/>
      <c r="K217" s="337"/>
      <c r="L217" s="337"/>
    </row>
    <row r="218" spans="1:12" s="33" customFormat="1" ht="18" hidden="1">
      <c r="A218" s="117">
        <v>3</v>
      </c>
      <c r="B218" s="117"/>
      <c r="C218" s="91" t="s">
        <v>80</v>
      </c>
      <c r="D218" s="118" t="s">
        <v>6</v>
      </c>
      <c r="E218" s="119">
        <v>390000</v>
      </c>
      <c r="F218" s="109">
        <v>3.1E-2</v>
      </c>
      <c r="G218" s="121">
        <f t="shared" si="7"/>
        <v>12090</v>
      </c>
      <c r="H218" s="337"/>
      <c r="I218" s="337"/>
      <c r="J218" s="337"/>
      <c r="K218" s="337"/>
      <c r="L218" s="337"/>
    </row>
    <row r="219" spans="1:12" s="33" customFormat="1" ht="18" hidden="1">
      <c r="A219" s="117">
        <v>4</v>
      </c>
      <c r="B219" s="117"/>
      <c r="C219" s="91" t="s">
        <v>117</v>
      </c>
      <c r="D219" s="118" t="s">
        <v>6</v>
      </c>
      <c r="E219" s="119">
        <v>250000</v>
      </c>
      <c r="F219" s="109">
        <v>1.6E-2</v>
      </c>
      <c r="G219" s="121">
        <f t="shared" si="7"/>
        <v>4000</v>
      </c>
      <c r="H219" s="337"/>
      <c r="I219" s="337"/>
      <c r="J219" s="337"/>
      <c r="K219" s="337"/>
      <c r="L219" s="337"/>
    </row>
    <row r="220" spans="1:12" s="33" customFormat="1" ht="18" hidden="1">
      <c r="A220" s="117">
        <v>5</v>
      </c>
      <c r="B220" s="117"/>
      <c r="C220" s="91" t="s">
        <v>118</v>
      </c>
      <c r="D220" s="118" t="s">
        <v>6</v>
      </c>
      <c r="E220" s="119">
        <v>2500</v>
      </c>
      <c r="F220" s="109">
        <v>1.6E-2</v>
      </c>
      <c r="G220" s="121">
        <f t="shared" si="7"/>
        <v>40</v>
      </c>
      <c r="H220" s="337"/>
      <c r="I220" s="337"/>
      <c r="J220" s="337"/>
      <c r="K220" s="337"/>
      <c r="L220" s="337"/>
    </row>
    <row r="221" spans="1:12" s="33" customFormat="1" ht="18" hidden="1">
      <c r="A221" s="117">
        <v>6</v>
      </c>
      <c r="B221" s="117"/>
      <c r="C221" s="91" t="s">
        <v>81</v>
      </c>
      <c r="D221" s="118" t="s">
        <v>6</v>
      </c>
      <c r="E221" s="119">
        <v>2000</v>
      </c>
      <c r="F221" s="109">
        <v>3.1E-2</v>
      </c>
      <c r="G221" s="121">
        <f t="shared" si="7"/>
        <v>62</v>
      </c>
      <c r="H221" s="337"/>
      <c r="I221" s="337"/>
      <c r="J221" s="337"/>
      <c r="K221" s="337"/>
      <c r="L221" s="337"/>
    </row>
    <row r="222" spans="1:12" s="33" customFormat="1" ht="18" hidden="1">
      <c r="A222" s="117">
        <v>7</v>
      </c>
      <c r="B222" s="117"/>
      <c r="C222" s="91" t="s">
        <v>136</v>
      </c>
      <c r="D222" s="118" t="s">
        <v>6</v>
      </c>
      <c r="E222" s="119">
        <v>1600</v>
      </c>
      <c r="F222" s="109">
        <v>4.7E-2</v>
      </c>
      <c r="G222" s="121">
        <f t="shared" si="7"/>
        <v>75.2</v>
      </c>
      <c r="H222" s="337"/>
      <c r="I222" s="337"/>
      <c r="J222" s="337"/>
      <c r="K222" s="337"/>
      <c r="L222" s="337"/>
    </row>
    <row r="223" spans="1:12" s="33" customFormat="1" ht="18" hidden="1">
      <c r="A223" s="117">
        <v>8</v>
      </c>
      <c r="B223" s="117"/>
      <c r="C223" s="91" t="s">
        <v>40</v>
      </c>
      <c r="D223" s="118" t="s">
        <v>4</v>
      </c>
      <c r="E223" s="119">
        <v>35000</v>
      </c>
      <c r="F223" s="109">
        <v>0.17100000000000001</v>
      </c>
      <c r="G223" s="121">
        <f t="shared" si="7"/>
        <v>5985.0000000000009</v>
      </c>
      <c r="H223" s="337"/>
      <c r="I223" s="337"/>
      <c r="J223" s="337"/>
      <c r="K223" s="337"/>
      <c r="L223" s="337"/>
    </row>
    <row r="224" spans="1:12" s="33" customFormat="1" ht="18" hidden="1">
      <c r="A224" s="117">
        <v>9</v>
      </c>
      <c r="B224" s="117"/>
      <c r="C224" s="91" t="s">
        <v>75</v>
      </c>
      <c r="D224" s="118" t="s">
        <v>4</v>
      </c>
      <c r="E224" s="119">
        <v>15000</v>
      </c>
      <c r="F224" s="109">
        <v>0.08</v>
      </c>
      <c r="G224" s="121">
        <f t="shared" si="7"/>
        <v>1200</v>
      </c>
      <c r="H224" s="337"/>
      <c r="I224" s="337"/>
      <c r="J224" s="337"/>
      <c r="K224" s="337"/>
      <c r="L224" s="337"/>
    </row>
    <row r="225" spans="1:12" s="33" customFormat="1" ht="18" hidden="1">
      <c r="A225" s="117">
        <v>10</v>
      </c>
      <c r="B225" s="117"/>
      <c r="C225" s="91" t="s">
        <v>83</v>
      </c>
      <c r="D225" s="118" t="s">
        <v>4</v>
      </c>
      <c r="E225" s="119">
        <v>2000</v>
      </c>
      <c r="F225" s="109">
        <v>0.69</v>
      </c>
      <c r="G225" s="121">
        <f t="shared" si="7"/>
        <v>1380</v>
      </c>
      <c r="H225" s="337"/>
      <c r="I225" s="337"/>
      <c r="J225" s="337"/>
      <c r="K225" s="337"/>
      <c r="L225" s="337"/>
    </row>
    <row r="226" spans="1:12" ht="18" hidden="1">
      <c r="A226" s="122">
        <v>11</v>
      </c>
      <c r="B226" s="122"/>
      <c r="C226" s="70" t="s">
        <v>73</v>
      </c>
      <c r="D226" s="68" t="s">
        <v>4</v>
      </c>
      <c r="E226" s="95">
        <v>10000</v>
      </c>
      <c r="F226" s="106">
        <v>0.21299999999999999</v>
      </c>
      <c r="G226" s="89">
        <f t="shared" si="7"/>
        <v>2130</v>
      </c>
      <c r="H226" s="337"/>
      <c r="I226" s="337"/>
      <c r="J226" s="337"/>
      <c r="K226" s="337"/>
      <c r="L226" s="337"/>
    </row>
    <row r="227" spans="1:12" s="33" customFormat="1" ht="18" hidden="1">
      <c r="A227" s="117">
        <v>12</v>
      </c>
      <c r="B227" s="117"/>
      <c r="C227" s="91" t="s">
        <v>7</v>
      </c>
      <c r="D227" s="118" t="s">
        <v>4</v>
      </c>
      <c r="E227" s="119">
        <v>2000</v>
      </c>
      <c r="F227" s="109">
        <v>1.9E-2</v>
      </c>
      <c r="G227" s="121">
        <f t="shared" si="7"/>
        <v>38</v>
      </c>
      <c r="H227" s="337"/>
      <c r="I227" s="337"/>
      <c r="J227" s="337"/>
      <c r="K227" s="337"/>
      <c r="L227" s="337"/>
    </row>
    <row r="228" spans="1:12" s="33" customFormat="1" ht="18" hidden="1">
      <c r="A228" s="117">
        <v>13</v>
      </c>
      <c r="B228" s="117"/>
      <c r="C228" s="91" t="s">
        <v>86</v>
      </c>
      <c r="D228" s="118" t="s">
        <v>4</v>
      </c>
      <c r="E228" s="119">
        <v>10000</v>
      </c>
      <c r="F228" s="109">
        <v>1E-3</v>
      </c>
      <c r="G228" s="121">
        <f t="shared" si="7"/>
        <v>10</v>
      </c>
      <c r="H228" s="337"/>
      <c r="I228" s="337"/>
      <c r="J228" s="337"/>
      <c r="K228" s="337"/>
      <c r="L228" s="337"/>
    </row>
    <row r="229" spans="1:12" s="33" customFormat="1" ht="18" hidden="1">
      <c r="A229" s="117">
        <v>17</v>
      </c>
      <c r="B229" s="117"/>
      <c r="C229" s="91" t="s">
        <v>82</v>
      </c>
      <c r="D229" s="118" t="s">
        <v>218</v>
      </c>
      <c r="E229" s="119">
        <v>1500</v>
      </c>
      <c r="F229" s="109">
        <v>6.2E-2</v>
      </c>
      <c r="G229" s="121">
        <f t="shared" si="7"/>
        <v>93</v>
      </c>
      <c r="H229" s="337"/>
      <c r="I229" s="337"/>
      <c r="J229" s="337"/>
      <c r="K229" s="337"/>
      <c r="L229" s="337"/>
    </row>
    <row r="230" spans="1:12" s="33" customFormat="1" ht="18" hidden="1">
      <c r="A230" s="117">
        <v>18</v>
      </c>
      <c r="B230" s="117"/>
      <c r="C230" s="91" t="s">
        <v>120</v>
      </c>
      <c r="D230" s="118" t="s">
        <v>217</v>
      </c>
      <c r="E230" s="119">
        <v>9000</v>
      </c>
      <c r="F230" s="109">
        <v>0.18</v>
      </c>
      <c r="G230" s="121">
        <f t="shared" si="7"/>
        <v>1620</v>
      </c>
      <c r="H230" s="337"/>
      <c r="I230" s="337"/>
      <c r="J230" s="337"/>
      <c r="K230" s="337"/>
      <c r="L230" s="337"/>
    </row>
    <row r="231" spans="1:12" ht="36" hidden="1">
      <c r="A231" s="122">
        <v>19</v>
      </c>
      <c r="B231" s="122"/>
      <c r="C231" s="70" t="s">
        <v>74</v>
      </c>
      <c r="D231" s="68" t="s">
        <v>61</v>
      </c>
      <c r="E231" s="95"/>
      <c r="F231" s="106">
        <v>8</v>
      </c>
      <c r="G231" s="89">
        <f>0.08*SUM(G216:G230)</f>
        <v>2475.8560000000002</v>
      </c>
      <c r="H231" s="337"/>
      <c r="I231" s="337"/>
      <c r="J231" s="337"/>
      <c r="K231" s="337"/>
      <c r="L231" s="337"/>
    </row>
    <row r="232" spans="1:12" ht="36">
      <c r="A232" s="1"/>
      <c r="B232" s="54" t="s">
        <v>495</v>
      </c>
      <c r="C232" s="44"/>
      <c r="D232" s="49"/>
      <c r="E232" s="51"/>
      <c r="F232" s="55"/>
      <c r="G232" s="89"/>
      <c r="H232" s="377" t="s">
        <v>331</v>
      </c>
      <c r="I232" s="337"/>
      <c r="J232" s="337"/>
      <c r="K232" s="337"/>
      <c r="L232" s="337"/>
    </row>
    <row r="233" spans="1:12" ht="18" hidden="1">
      <c r="A233" s="45">
        <v>1</v>
      </c>
      <c r="B233" s="45"/>
      <c r="C233" s="44" t="s">
        <v>72</v>
      </c>
      <c r="D233" s="49" t="s">
        <v>41</v>
      </c>
      <c r="E233" s="51">
        <v>45000</v>
      </c>
      <c r="F233" s="106">
        <v>0.1</v>
      </c>
      <c r="G233" s="89">
        <f t="shared" si="7"/>
        <v>4500</v>
      </c>
      <c r="H233" s="337"/>
      <c r="I233" s="337"/>
      <c r="J233" s="337"/>
      <c r="K233" s="337"/>
      <c r="L233" s="337"/>
    </row>
    <row r="234" spans="1:12" ht="18" hidden="1">
      <c r="A234" s="45">
        <v>2</v>
      </c>
      <c r="B234" s="45"/>
      <c r="C234" s="44" t="s">
        <v>80</v>
      </c>
      <c r="D234" s="49" t="s">
        <v>6</v>
      </c>
      <c r="E234" s="51">
        <v>390000</v>
      </c>
      <c r="F234" s="106">
        <v>0.02</v>
      </c>
      <c r="G234" s="89">
        <f t="shared" si="7"/>
        <v>7800</v>
      </c>
      <c r="H234" s="337"/>
      <c r="I234" s="337"/>
      <c r="J234" s="337"/>
      <c r="K234" s="337"/>
      <c r="L234" s="337"/>
    </row>
    <row r="235" spans="1:12" ht="18" hidden="1">
      <c r="A235" s="45">
        <v>3</v>
      </c>
      <c r="B235" s="45"/>
      <c r="C235" s="44" t="s">
        <v>117</v>
      </c>
      <c r="D235" s="49" t="s">
        <v>6</v>
      </c>
      <c r="E235" s="51">
        <v>250000</v>
      </c>
      <c r="F235" s="106">
        <v>0.01</v>
      </c>
      <c r="G235" s="89">
        <f t="shared" si="7"/>
        <v>2500</v>
      </c>
      <c r="H235" s="337"/>
      <c r="I235" s="337"/>
      <c r="J235" s="337"/>
      <c r="K235" s="337"/>
      <c r="L235" s="337"/>
    </row>
    <row r="236" spans="1:12" ht="18" hidden="1">
      <c r="A236" s="45">
        <v>4</v>
      </c>
      <c r="B236" s="45"/>
      <c r="C236" s="44" t="s">
        <v>136</v>
      </c>
      <c r="D236" s="49" t="s">
        <v>6</v>
      </c>
      <c r="E236" s="51">
        <v>1600</v>
      </c>
      <c r="F236" s="106">
        <v>0.1</v>
      </c>
      <c r="G236" s="89">
        <f t="shared" si="7"/>
        <v>160</v>
      </c>
      <c r="H236" s="337"/>
      <c r="I236" s="337"/>
      <c r="J236" s="337"/>
      <c r="K236" s="337"/>
      <c r="L236" s="337"/>
    </row>
    <row r="237" spans="1:12" s="33" customFormat="1" ht="18" hidden="1">
      <c r="A237" s="117">
        <v>5</v>
      </c>
      <c r="B237" s="117"/>
      <c r="C237" s="91" t="s">
        <v>7</v>
      </c>
      <c r="D237" s="118" t="s">
        <v>4</v>
      </c>
      <c r="E237" s="119">
        <v>2000</v>
      </c>
      <c r="F237" s="109">
        <v>1.9E-2</v>
      </c>
      <c r="G237" s="121">
        <f t="shared" si="7"/>
        <v>38</v>
      </c>
      <c r="H237" s="337"/>
      <c r="I237" s="337"/>
      <c r="J237" s="337"/>
      <c r="K237" s="337"/>
      <c r="L237" s="337"/>
    </row>
    <row r="238" spans="1:12" ht="36" hidden="1">
      <c r="A238" s="45">
        <v>6</v>
      </c>
      <c r="B238" s="45"/>
      <c r="C238" s="44" t="s">
        <v>74</v>
      </c>
      <c r="D238" s="49" t="s">
        <v>61</v>
      </c>
      <c r="E238" s="51"/>
      <c r="F238" s="106">
        <v>8</v>
      </c>
      <c r="G238" s="89">
        <f>0.08*SUM(G233:G237)</f>
        <v>1199.8399999999999</v>
      </c>
      <c r="H238" s="337"/>
      <c r="I238" s="337"/>
      <c r="J238" s="337"/>
      <c r="K238" s="337"/>
      <c r="L238" s="337"/>
    </row>
    <row r="239" spans="1:12" ht="34.799999999999997">
      <c r="A239" s="35" t="s">
        <v>42</v>
      </c>
      <c r="B239" s="53" t="s">
        <v>186</v>
      </c>
      <c r="C239" s="32"/>
      <c r="D239" s="32"/>
      <c r="E239" s="32"/>
      <c r="F239" s="32"/>
      <c r="G239" s="89"/>
      <c r="H239" s="337"/>
      <c r="I239" s="337"/>
      <c r="J239" s="337"/>
      <c r="K239" s="337"/>
      <c r="L239" s="337"/>
    </row>
    <row r="240" spans="1:12" ht="36">
      <c r="A240" s="45"/>
      <c r="B240" s="74" t="s">
        <v>327</v>
      </c>
      <c r="C240" s="44"/>
      <c r="D240" s="49"/>
      <c r="E240" s="51"/>
      <c r="F240" s="32"/>
      <c r="G240" s="89">
        <f>SUM(G241:G247)</f>
        <v>15.706</v>
      </c>
      <c r="H240" s="337"/>
      <c r="I240" s="337"/>
      <c r="J240" s="337"/>
      <c r="K240" s="337"/>
      <c r="L240" s="337"/>
    </row>
    <row r="241" spans="1:12" ht="18">
      <c r="A241" s="122">
        <v>1</v>
      </c>
      <c r="B241" s="122"/>
      <c r="C241" s="70" t="s">
        <v>72</v>
      </c>
      <c r="D241" s="68" t="s">
        <v>41</v>
      </c>
      <c r="E241" s="266">
        <v>72</v>
      </c>
      <c r="F241" s="106">
        <v>0</v>
      </c>
      <c r="G241" s="89">
        <f t="shared" si="7"/>
        <v>0</v>
      </c>
      <c r="H241" s="337"/>
      <c r="I241" s="337"/>
      <c r="J241" s="337"/>
      <c r="K241" s="337"/>
      <c r="L241" s="337"/>
    </row>
    <row r="242" spans="1:12" ht="18">
      <c r="A242" s="45">
        <v>2</v>
      </c>
      <c r="B242" s="45"/>
      <c r="C242" s="44" t="s">
        <v>7</v>
      </c>
      <c r="D242" s="49" t="s">
        <v>4</v>
      </c>
      <c r="E242" s="265">
        <v>3</v>
      </c>
      <c r="F242" s="106">
        <v>0.01</v>
      </c>
      <c r="G242" s="89">
        <f t="shared" si="7"/>
        <v>0.03</v>
      </c>
      <c r="H242" s="337"/>
      <c r="I242" s="337"/>
      <c r="J242" s="337"/>
      <c r="K242" s="337"/>
      <c r="L242" s="337"/>
    </row>
    <row r="243" spans="1:12" ht="18">
      <c r="A243" s="45">
        <v>3</v>
      </c>
      <c r="B243" s="45"/>
      <c r="C243" s="44" t="s">
        <v>87</v>
      </c>
      <c r="D243" s="49" t="s">
        <v>4</v>
      </c>
      <c r="E243" s="265">
        <v>3</v>
      </c>
      <c r="F243" s="106">
        <v>0.01</v>
      </c>
      <c r="G243" s="89">
        <f t="shared" si="7"/>
        <v>0.03</v>
      </c>
      <c r="H243" s="337"/>
      <c r="I243" s="337"/>
      <c r="J243" s="337"/>
      <c r="K243" s="337"/>
      <c r="L243" s="337"/>
    </row>
    <row r="244" spans="1:12" ht="18">
      <c r="A244" s="45">
        <v>4</v>
      </c>
      <c r="B244" s="45"/>
      <c r="C244" s="44" t="s">
        <v>92</v>
      </c>
      <c r="D244" s="49" t="s">
        <v>4</v>
      </c>
      <c r="E244" s="265">
        <v>10</v>
      </c>
      <c r="F244" s="106">
        <v>3.0000000000000001E-3</v>
      </c>
      <c r="G244" s="89">
        <f t="shared" si="7"/>
        <v>0.03</v>
      </c>
      <c r="H244" s="337"/>
      <c r="I244" s="337"/>
      <c r="J244" s="337"/>
      <c r="K244" s="337"/>
      <c r="L244" s="337"/>
    </row>
    <row r="245" spans="1:12" ht="20.399999999999999">
      <c r="A245" s="122">
        <v>5</v>
      </c>
      <c r="B245" s="122"/>
      <c r="C245" s="70" t="s">
        <v>290</v>
      </c>
      <c r="D245" s="68" t="s">
        <v>294</v>
      </c>
      <c r="E245" s="266">
        <v>15</v>
      </c>
      <c r="F245" s="106">
        <v>0.04</v>
      </c>
      <c r="G245" s="89">
        <f t="shared" si="7"/>
        <v>0.6</v>
      </c>
      <c r="H245" s="337"/>
      <c r="I245" s="337"/>
      <c r="J245" s="337"/>
      <c r="K245" s="337"/>
      <c r="L245" s="337"/>
    </row>
    <row r="246" spans="1:12" ht="18">
      <c r="A246" s="45">
        <v>6</v>
      </c>
      <c r="B246" s="45"/>
      <c r="C246" s="44" t="s">
        <v>291</v>
      </c>
      <c r="D246" s="49" t="s">
        <v>292</v>
      </c>
      <c r="E246" s="265">
        <v>8</v>
      </c>
      <c r="F246" s="106">
        <v>2E-3</v>
      </c>
      <c r="G246" s="89">
        <f t="shared" si="7"/>
        <v>1.6E-2</v>
      </c>
      <c r="H246" s="337"/>
      <c r="I246" s="337"/>
      <c r="J246" s="337"/>
      <c r="K246" s="337"/>
      <c r="L246" s="337"/>
    </row>
    <row r="247" spans="1:12" ht="54">
      <c r="A247" s="122">
        <v>7</v>
      </c>
      <c r="B247" s="122"/>
      <c r="C247" s="70" t="s">
        <v>295</v>
      </c>
      <c r="D247" s="68" t="s">
        <v>336</v>
      </c>
      <c r="E247" s="298">
        <v>300</v>
      </c>
      <c r="F247" s="106">
        <v>0.05</v>
      </c>
      <c r="G247" s="89">
        <f t="shared" si="7"/>
        <v>15</v>
      </c>
      <c r="H247" s="337"/>
      <c r="I247" s="337"/>
      <c r="J247" s="337"/>
      <c r="K247" s="337"/>
      <c r="L247" s="337"/>
    </row>
    <row r="248" spans="1:12" ht="36">
      <c r="A248" s="45"/>
      <c r="B248" s="74" t="s">
        <v>328</v>
      </c>
      <c r="C248" s="44"/>
      <c r="D248" s="49"/>
      <c r="E248" s="51"/>
      <c r="F248" s="32"/>
      <c r="G248" s="89">
        <f>SUM(G249:G255)</f>
        <v>104.83699999999999</v>
      </c>
      <c r="H248" s="337"/>
      <c r="I248" s="337"/>
      <c r="J248" s="337"/>
      <c r="K248" s="337"/>
      <c r="L248" s="337"/>
    </row>
    <row r="249" spans="1:12" ht="18">
      <c r="A249" s="122">
        <v>1</v>
      </c>
      <c r="B249" s="122"/>
      <c r="C249" s="70" t="s">
        <v>72</v>
      </c>
      <c r="D249" s="68" t="s">
        <v>41</v>
      </c>
      <c r="E249" s="266">
        <v>72</v>
      </c>
      <c r="F249" s="106">
        <v>0</v>
      </c>
      <c r="G249" s="89">
        <f t="shared" si="7"/>
        <v>0</v>
      </c>
      <c r="H249" s="337"/>
      <c r="I249" s="337"/>
      <c r="J249" s="337"/>
      <c r="K249" s="337"/>
      <c r="L249" s="337"/>
    </row>
    <row r="250" spans="1:12" ht="18">
      <c r="A250" s="45">
        <v>2</v>
      </c>
      <c r="B250" s="45"/>
      <c r="C250" s="44" t="s">
        <v>7</v>
      </c>
      <c r="D250" s="49" t="s">
        <v>4</v>
      </c>
      <c r="E250" s="265">
        <v>3</v>
      </c>
      <c r="F250" s="106">
        <v>0.01</v>
      </c>
      <c r="G250" s="89">
        <f t="shared" si="7"/>
        <v>0.03</v>
      </c>
      <c r="H250" s="337"/>
      <c r="I250" s="337"/>
      <c r="J250" s="337"/>
      <c r="K250" s="337"/>
      <c r="L250" s="337"/>
    </row>
    <row r="251" spans="1:12" ht="18">
      <c r="A251" s="45">
        <v>3</v>
      </c>
      <c r="B251" s="45"/>
      <c r="C251" s="44" t="s">
        <v>87</v>
      </c>
      <c r="D251" s="49" t="s">
        <v>4</v>
      </c>
      <c r="E251" s="265">
        <v>3</v>
      </c>
      <c r="F251" s="106">
        <v>0.01</v>
      </c>
      <c r="G251" s="89">
        <f t="shared" si="7"/>
        <v>0.03</v>
      </c>
      <c r="H251" s="337"/>
      <c r="I251" s="337"/>
      <c r="J251" s="337"/>
      <c r="K251" s="337"/>
      <c r="L251" s="337"/>
    </row>
    <row r="252" spans="1:12" ht="18">
      <c r="A252" s="45">
        <v>4</v>
      </c>
      <c r="B252" s="45"/>
      <c r="C252" s="44" t="s">
        <v>92</v>
      </c>
      <c r="D252" s="49" t="s">
        <v>4</v>
      </c>
      <c r="E252" s="265">
        <v>10</v>
      </c>
      <c r="F252" s="106">
        <v>3.0000000000000001E-3</v>
      </c>
      <c r="G252" s="89">
        <f t="shared" si="7"/>
        <v>0.03</v>
      </c>
      <c r="H252" s="337"/>
      <c r="I252" s="337"/>
      <c r="J252" s="337"/>
      <c r="K252" s="337"/>
      <c r="L252" s="337"/>
    </row>
    <row r="253" spans="1:12" ht="20.399999999999999">
      <c r="A253" s="45">
        <v>5</v>
      </c>
      <c r="B253" s="45"/>
      <c r="C253" s="44" t="s">
        <v>290</v>
      </c>
      <c r="D253" s="49" t="s">
        <v>498</v>
      </c>
      <c r="E253" s="265">
        <v>15</v>
      </c>
      <c r="F253" s="106">
        <v>8.1000000000000003E-2</v>
      </c>
      <c r="G253" s="89">
        <f t="shared" si="7"/>
        <v>1.2150000000000001</v>
      </c>
      <c r="H253" s="337"/>
      <c r="I253" s="337"/>
      <c r="J253" s="337"/>
      <c r="K253" s="337"/>
      <c r="L253" s="337"/>
    </row>
    <row r="254" spans="1:12" ht="18">
      <c r="A254" s="45">
        <v>6</v>
      </c>
      <c r="B254" s="45"/>
      <c r="C254" s="44" t="s">
        <v>291</v>
      </c>
      <c r="D254" s="49" t="s">
        <v>292</v>
      </c>
      <c r="E254" s="265">
        <v>8</v>
      </c>
      <c r="F254" s="106">
        <v>4.0000000000000001E-3</v>
      </c>
      <c r="G254" s="89">
        <f t="shared" si="7"/>
        <v>3.2000000000000001E-2</v>
      </c>
      <c r="H254" s="337"/>
      <c r="I254" s="337"/>
      <c r="J254" s="337"/>
      <c r="K254" s="337"/>
      <c r="L254" s="337"/>
    </row>
    <row r="255" spans="1:12" ht="54">
      <c r="A255" s="122">
        <v>7</v>
      </c>
      <c r="B255" s="122"/>
      <c r="C255" s="70" t="s">
        <v>295</v>
      </c>
      <c r="D255" s="68" t="s">
        <v>336</v>
      </c>
      <c r="E255" s="299">
        <v>300</v>
      </c>
      <c r="F255" s="106">
        <v>0.34499999999999997</v>
      </c>
      <c r="G255" s="89">
        <f t="shared" si="7"/>
        <v>103.49999999999999</v>
      </c>
      <c r="H255" s="337"/>
      <c r="I255" s="337"/>
      <c r="J255" s="337"/>
      <c r="K255" s="337"/>
      <c r="L255" s="337"/>
    </row>
    <row r="256" spans="1:12" ht="36">
      <c r="A256" s="122"/>
      <c r="B256" s="54" t="s">
        <v>489</v>
      </c>
      <c r="C256" s="70"/>
      <c r="D256" s="68"/>
      <c r="E256" s="95"/>
      <c r="F256" s="32"/>
      <c r="G256" s="89"/>
      <c r="H256" s="377" t="s">
        <v>331</v>
      </c>
      <c r="I256" s="337"/>
      <c r="J256" s="337"/>
      <c r="K256" s="337"/>
      <c r="L256" s="337"/>
    </row>
    <row r="257" spans="1:12" ht="18" hidden="1">
      <c r="A257" s="45">
        <v>1</v>
      </c>
      <c r="B257" s="45"/>
      <c r="C257" s="44" t="s">
        <v>72</v>
      </c>
      <c r="D257" s="49" t="s">
        <v>41</v>
      </c>
      <c r="E257" s="51">
        <v>45000</v>
      </c>
      <c r="F257" s="106">
        <v>0.01</v>
      </c>
      <c r="G257" s="89">
        <f t="shared" si="7"/>
        <v>450</v>
      </c>
      <c r="H257" s="337"/>
      <c r="I257" s="337"/>
      <c r="J257" s="337"/>
      <c r="K257" s="337"/>
      <c r="L257" s="337"/>
    </row>
    <row r="258" spans="1:12" ht="18" hidden="1">
      <c r="A258" s="45">
        <v>2</v>
      </c>
      <c r="B258" s="45"/>
      <c r="C258" s="44" t="s">
        <v>80</v>
      </c>
      <c r="D258" s="49" t="s">
        <v>6</v>
      </c>
      <c r="E258" s="51">
        <v>390000</v>
      </c>
      <c r="F258" s="106">
        <v>1E-3</v>
      </c>
      <c r="G258" s="89">
        <f t="shared" si="7"/>
        <v>390</v>
      </c>
      <c r="H258" s="337"/>
      <c r="I258" s="337"/>
      <c r="J258" s="337"/>
      <c r="K258" s="337"/>
      <c r="L258" s="337"/>
    </row>
    <row r="259" spans="1:12" ht="18" hidden="1">
      <c r="A259" s="122">
        <v>3</v>
      </c>
      <c r="B259" s="122"/>
      <c r="C259" s="70" t="s">
        <v>117</v>
      </c>
      <c r="D259" s="68" t="s">
        <v>6</v>
      </c>
      <c r="E259" s="95">
        <v>250000</v>
      </c>
      <c r="F259" s="106">
        <v>1E-3</v>
      </c>
      <c r="G259" s="89">
        <f t="shared" si="7"/>
        <v>250</v>
      </c>
      <c r="H259" s="337"/>
      <c r="I259" s="337"/>
      <c r="J259" s="337"/>
      <c r="K259" s="337"/>
      <c r="L259" s="337"/>
    </row>
    <row r="260" spans="1:12" ht="18" hidden="1">
      <c r="A260" s="122">
        <v>4</v>
      </c>
      <c r="B260" s="122"/>
      <c r="C260" s="70" t="s">
        <v>81</v>
      </c>
      <c r="D260" s="68" t="s">
        <v>6</v>
      </c>
      <c r="E260" s="95">
        <v>2000</v>
      </c>
      <c r="F260" s="106">
        <v>0.01</v>
      </c>
      <c r="G260" s="89">
        <f t="shared" si="7"/>
        <v>20</v>
      </c>
      <c r="H260" s="337"/>
      <c r="I260" s="337"/>
      <c r="J260" s="337"/>
      <c r="K260" s="337"/>
      <c r="L260" s="337"/>
    </row>
    <row r="261" spans="1:12" ht="18" hidden="1">
      <c r="A261" s="45">
        <v>5</v>
      </c>
      <c r="B261" s="45"/>
      <c r="C261" s="44" t="s">
        <v>136</v>
      </c>
      <c r="D261" s="49" t="s">
        <v>6</v>
      </c>
      <c r="E261" s="51">
        <v>1600</v>
      </c>
      <c r="F261" s="106">
        <v>0.05</v>
      </c>
      <c r="G261" s="89">
        <f t="shared" si="7"/>
        <v>80</v>
      </c>
      <c r="H261" s="337"/>
      <c r="I261" s="337"/>
      <c r="J261" s="337"/>
      <c r="K261" s="337"/>
      <c r="L261" s="337"/>
    </row>
    <row r="262" spans="1:12" ht="18" hidden="1">
      <c r="A262" s="122">
        <v>6</v>
      </c>
      <c r="B262" s="122"/>
      <c r="C262" s="70" t="s">
        <v>75</v>
      </c>
      <c r="D262" s="68" t="s">
        <v>4</v>
      </c>
      <c r="E262" s="95">
        <v>15000</v>
      </c>
      <c r="F262" s="106">
        <v>1</v>
      </c>
      <c r="G262" s="89">
        <f t="shared" si="7"/>
        <v>15000</v>
      </c>
      <c r="H262" s="337"/>
      <c r="I262" s="337"/>
      <c r="J262" s="337"/>
      <c r="K262" s="337"/>
      <c r="L262" s="337"/>
    </row>
    <row r="263" spans="1:12" ht="18" hidden="1">
      <c r="A263" s="122">
        <v>7</v>
      </c>
      <c r="B263" s="122"/>
      <c r="C263" s="70" t="s">
        <v>7</v>
      </c>
      <c r="D263" s="68" t="s">
        <v>4</v>
      </c>
      <c r="E263" s="95">
        <v>2000</v>
      </c>
      <c r="F263" s="106">
        <v>0.1</v>
      </c>
      <c r="G263" s="89">
        <f t="shared" si="7"/>
        <v>200</v>
      </c>
      <c r="H263" s="337"/>
      <c r="I263" s="337"/>
      <c r="J263" s="337"/>
      <c r="K263" s="337"/>
      <c r="L263" s="337"/>
    </row>
    <row r="264" spans="1:12" ht="36" hidden="1">
      <c r="A264" s="45">
        <v>8</v>
      </c>
      <c r="B264" s="45"/>
      <c r="C264" s="44" t="s">
        <v>74</v>
      </c>
      <c r="D264" s="49" t="s">
        <v>61</v>
      </c>
      <c r="E264" s="51"/>
      <c r="F264" s="106">
        <v>8</v>
      </c>
      <c r="G264" s="89">
        <f>0.08*SUM(G257:G263)</f>
        <v>1311.2</v>
      </c>
      <c r="H264" s="337"/>
      <c r="I264" s="337"/>
      <c r="J264" s="337"/>
      <c r="K264" s="337"/>
      <c r="L264" s="337"/>
    </row>
    <row r="265" spans="1:12" ht="18" hidden="1">
      <c r="A265" s="45"/>
      <c r="B265" s="45"/>
      <c r="C265" s="44"/>
      <c r="D265" s="49"/>
      <c r="E265" s="51"/>
      <c r="F265" s="106"/>
      <c r="G265" s="89"/>
      <c r="H265" s="337"/>
      <c r="I265" s="337"/>
      <c r="J265" s="337"/>
      <c r="K265" s="337"/>
      <c r="L265" s="337"/>
    </row>
    <row r="266" spans="1:12" ht="34.799999999999997">
      <c r="A266" s="35" t="s">
        <v>58</v>
      </c>
      <c r="B266" s="53" t="s">
        <v>193</v>
      </c>
      <c r="C266" s="32"/>
      <c r="D266" s="32"/>
      <c r="E266" s="32"/>
      <c r="F266" s="32"/>
      <c r="G266" s="89"/>
      <c r="H266" s="337"/>
      <c r="I266" s="337"/>
      <c r="J266" s="337"/>
      <c r="K266" s="337"/>
      <c r="L266" s="337"/>
    </row>
    <row r="267" spans="1:12" ht="72">
      <c r="A267" s="45"/>
      <c r="B267" s="54" t="s">
        <v>490</v>
      </c>
      <c r="C267" s="44"/>
      <c r="D267" s="49"/>
      <c r="E267" s="51"/>
      <c r="F267" s="32"/>
      <c r="G267" s="89">
        <f>SUM(G268:G270)</f>
        <v>16.9772</v>
      </c>
    </row>
    <row r="268" spans="1:12" ht="18">
      <c r="A268" s="45">
        <v>1</v>
      </c>
      <c r="B268" s="45"/>
      <c r="C268" s="44" t="s">
        <v>72</v>
      </c>
      <c r="D268" s="49" t="s">
        <v>41</v>
      </c>
      <c r="E268" s="265">
        <v>72</v>
      </c>
      <c r="F268" s="106">
        <v>6.2600000000000003E-2</v>
      </c>
      <c r="G268" s="89">
        <f t="shared" si="7"/>
        <v>4.5072000000000001</v>
      </c>
    </row>
    <row r="269" spans="1:12" ht="18">
      <c r="A269" s="45">
        <v>2</v>
      </c>
      <c r="B269" s="45"/>
      <c r="C269" s="44" t="s">
        <v>80</v>
      </c>
      <c r="D269" s="49" t="s">
        <v>6</v>
      </c>
      <c r="E269" s="265">
        <v>390</v>
      </c>
      <c r="F269" s="106">
        <v>2.9000000000000001E-2</v>
      </c>
      <c r="G269" s="89">
        <f t="shared" si="7"/>
        <v>11.31</v>
      </c>
    </row>
    <row r="270" spans="1:12" ht="18">
      <c r="A270" s="45">
        <v>8</v>
      </c>
      <c r="B270" s="45"/>
      <c r="C270" s="44" t="s">
        <v>7</v>
      </c>
      <c r="D270" s="49" t="s">
        <v>4</v>
      </c>
      <c r="E270" s="265">
        <v>4</v>
      </c>
      <c r="F270" s="106">
        <v>0.28999999999999998</v>
      </c>
      <c r="G270" s="89">
        <f t="shared" ref="G270:G296" si="8">F270*E270</f>
        <v>1.1599999999999999</v>
      </c>
    </row>
    <row r="271" spans="1:12" ht="54">
      <c r="A271" s="45"/>
      <c r="B271" s="54" t="s">
        <v>198</v>
      </c>
      <c r="C271" s="44"/>
      <c r="D271" s="49"/>
      <c r="E271" s="51"/>
      <c r="F271" s="32"/>
      <c r="G271" s="89">
        <f>SUM(G272:G275)</f>
        <v>1.5131999999999999</v>
      </c>
    </row>
    <row r="272" spans="1:12" ht="18">
      <c r="A272" s="122">
        <v>1</v>
      </c>
      <c r="B272" s="122"/>
      <c r="C272" s="70" t="s">
        <v>72</v>
      </c>
      <c r="D272" s="68" t="s">
        <v>41</v>
      </c>
      <c r="E272" s="266">
        <v>72</v>
      </c>
      <c r="F272" s="106">
        <v>8.0000000000000004E-4</v>
      </c>
      <c r="G272" s="89">
        <f t="shared" si="8"/>
        <v>5.7600000000000005E-2</v>
      </c>
    </row>
    <row r="273" spans="1:10" ht="18">
      <c r="A273" s="122">
        <v>2</v>
      </c>
      <c r="B273" s="122"/>
      <c r="C273" s="70" t="s">
        <v>80</v>
      </c>
      <c r="D273" s="68" t="s">
        <v>6</v>
      </c>
      <c r="E273" s="266">
        <v>390</v>
      </c>
      <c r="F273" s="106">
        <v>5.9999999999999995E-4</v>
      </c>
      <c r="G273" s="89">
        <f t="shared" si="8"/>
        <v>0.23399999999999999</v>
      </c>
    </row>
    <row r="274" spans="1:10" ht="18">
      <c r="A274" s="45">
        <v>7</v>
      </c>
      <c r="B274" s="45"/>
      <c r="C274" s="44" t="s">
        <v>75</v>
      </c>
      <c r="D274" s="49" t="s">
        <v>4</v>
      </c>
      <c r="E274" s="265">
        <v>33</v>
      </c>
      <c r="F274" s="106">
        <v>3.6799999999999999E-2</v>
      </c>
      <c r="G274" s="89">
        <f t="shared" si="8"/>
        <v>1.2143999999999999</v>
      </c>
    </row>
    <row r="275" spans="1:10" ht="18">
      <c r="A275" s="122">
        <v>13</v>
      </c>
      <c r="B275" s="122"/>
      <c r="C275" s="70" t="s">
        <v>120</v>
      </c>
      <c r="D275" s="68" t="s">
        <v>217</v>
      </c>
      <c r="E275" s="266">
        <v>9</v>
      </c>
      <c r="F275" s="106">
        <v>8.0000000000000004E-4</v>
      </c>
      <c r="G275" s="89">
        <f t="shared" si="8"/>
        <v>7.2000000000000007E-3</v>
      </c>
    </row>
    <row r="276" spans="1:10" ht="18">
      <c r="A276" s="35" t="s">
        <v>59</v>
      </c>
      <c r="B276" s="53" t="s">
        <v>214</v>
      </c>
      <c r="C276" s="55"/>
      <c r="D276" s="32"/>
      <c r="E276" s="32"/>
      <c r="F276" s="32"/>
      <c r="G276" s="89"/>
      <c r="H276" s="337"/>
      <c r="I276" s="337"/>
      <c r="J276" s="337"/>
    </row>
    <row r="277" spans="1:10" ht="36">
      <c r="A277" s="56"/>
      <c r="B277" s="54" t="s">
        <v>494</v>
      </c>
      <c r="C277" s="44"/>
      <c r="D277" s="65"/>
      <c r="E277" s="65"/>
      <c r="F277" s="56"/>
      <c r="G277" s="89">
        <v>0</v>
      </c>
      <c r="H277" s="337" t="s">
        <v>472</v>
      </c>
      <c r="I277" s="337"/>
      <c r="J277" s="337"/>
    </row>
    <row r="278" spans="1:10" ht="18" hidden="1">
      <c r="A278" s="45">
        <v>1</v>
      </c>
      <c r="B278" s="45"/>
      <c r="C278" s="44" t="s">
        <v>72</v>
      </c>
      <c r="D278" s="49" t="s">
        <v>41</v>
      </c>
      <c r="E278" s="51">
        <v>45000</v>
      </c>
      <c r="F278" s="106">
        <v>0.06</v>
      </c>
      <c r="G278" s="89">
        <f t="shared" si="8"/>
        <v>2700</v>
      </c>
      <c r="H278" s="337"/>
      <c r="I278" s="337"/>
      <c r="J278" s="337"/>
    </row>
    <row r="279" spans="1:10" ht="18" hidden="1">
      <c r="A279" s="45">
        <v>3</v>
      </c>
      <c r="B279" s="45"/>
      <c r="C279" s="44" t="s">
        <v>80</v>
      </c>
      <c r="D279" s="49" t="s">
        <v>6</v>
      </c>
      <c r="E279" s="51">
        <v>390000</v>
      </c>
      <c r="F279" s="106">
        <v>3.0000000000000001E-3</v>
      </c>
      <c r="G279" s="89">
        <f t="shared" si="8"/>
        <v>1170</v>
      </c>
      <c r="H279" s="337"/>
      <c r="I279" s="337"/>
      <c r="J279" s="337"/>
    </row>
    <row r="280" spans="1:10" ht="18" hidden="1">
      <c r="A280" s="122">
        <v>5</v>
      </c>
      <c r="B280" s="122"/>
      <c r="C280" s="70" t="s">
        <v>81</v>
      </c>
      <c r="D280" s="68" t="s">
        <v>6</v>
      </c>
      <c r="E280" s="95">
        <v>2000</v>
      </c>
      <c r="F280" s="106">
        <v>0.01</v>
      </c>
      <c r="G280" s="89">
        <f t="shared" si="8"/>
        <v>20</v>
      </c>
      <c r="H280" s="337"/>
      <c r="I280" s="337"/>
      <c r="J280" s="337"/>
    </row>
    <row r="281" spans="1:10" ht="18" hidden="1">
      <c r="A281" s="45">
        <v>8</v>
      </c>
      <c r="B281" s="45"/>
      <c r="C281" s="44" t="s">
        <v>7</v>
      </c>
      <c r="D281" s="49" t="s">
        <v>4</v>
      </c>
      <c r="E281" s="51">
        <v>2000</v>
      </c>
      <c r="F281" s="106">
        <v>0.01</v>
      </c>
      <c r="G281" s="89">
        <f t="shared" si="8"/>
        <v>20</v>
      </c>
      <c r="H281" s="337"/>
      <c r="I281" s="337"/>
      <c r="J281" s="337"/>
    </row>
    <row r="282" spans="1:10" ht="36" hidden="1">
      <c r="A282" s="45">
        <v>11</v>
      </c>
      <c r="B282" s="45"/>
      <c r="C282" s="44" t="s">
        <v>74</v>
      </c>
      <c r="D282" s="49" t="s">
        <v>61</v>
      </c>
      <c r="E282" s="51"/>
      <c r="F282" s="106">
        <v>8</v>
      </c>
      <c r="G282" s="89">
        <f>0.08*SUM(G278:G281)</f>
        <v>312.8</v>
      </c>
      <c r="H282" s="337"/>
      <c r="I282" s="337"/>
      <c r="J282" s="337"/>
    </row>
    <row r="283" spans="1:10" ht="42" customHeight="1">
      <c r="A283" s="56"/>
      <c r="B283" s="54" t="s">
        <v>206</v>
      </c>
      <c r="C283" s="44"/>
      <c r="D283" s="65"/>
      <c r="E283" s="65"/>
      <c r="F283" s="32"/>
      <c r="G283" s="89"/>
      <c r="H283" s="377" t="s">
        <v>331</v>
      </c>
      <c r="I283" s="337"/>
      <c r="J283" s="337"/>
    </row>
    <row r="284" spans="1:10" ht="18" hidden="1">
      <c r="A284" s="45">
        <v>1</v>
      </c>
      <c r="B284" s="45"/>
      <c r="C284" s="44" t="s">
        <v>72</v>
      </c>
      <c r="D284" s="49" t="s">
        <v>41</v>
      </c>
      <c r="E284" s="51">
        <v>45000</v>
      </c>
      <c r="F284" s="106">
        <v>0.01</v>
      </c>
      <c r="G284" s="89">
        <f t="shared" si="8"/>
        <v>450</v>
      </c>
      <c r="H284" s="337"/>
      <c r="I284" s="337"/>
      <c r="J284" s="337"/>
    </row>
    <row r="285" spans="1:10" ht="18" hidden="1">
      <c r="A285" s="45">
        <v>3</v>
      </c>
      <c r="B285" s="45"/>
      <c r="C285" s="44" t="s">
        <v>80</v>
      </c>
      <c r="D285" s="49" t="s">
        <v>6</v>
      </c>
      <c r="E285" s="51">
        <v>390000</v>
      </c>
      <c r="F285" s="106">
        <v>1E-3</v>
      </c>
      <c r="G285" s="89">
        <f t="shared" si="8"/>
        <v>390</v>
      </c>
      <c r="H285" s="337"/>
      <c r="I285" s="337"/>
      <c r="J285" s="337"/>
    </row>
    <row r="286" spans="1:10" ht="18" hidden="1">
      <c r="A286" s="45">
        <v>4</v>
      </c>
      <c r="B286" s="45"/>
      <c r="C286" s="44" t="s">
        <v>117</v>
      </c>
      <c r="D286" s="49" t="s">
        <v>6</v>
      </c>
      <c r="E286" s="51">
        <v>250000</v>
      </c>
      <c r="F286" s="106">
        <v>1E-3</v>
      </c>
      <c r="G286" s="89">
        <f t="shared" si="8"/>
        <v>250</v>
      </c>
      <c r="H286" s="337"/>
      <c r="I286" s="337"/>
      <c r="J286" s="337"/>
    </row>
    <row r="287" spans="1:10" ht="18" hidden="1">
      <c r="A287" s="45">
        <v>5</v>
      </c>
      <c r="B287" s="45"/>
      <c r="C287" s="44" t="s">
        <v>81</v>
      </c>
      <c r="D287" s="49" t="s">
        <v>6</v>
      </c>
      <c r="E287" s="51">
        <v>2000</v>
      </c>
      <c r="F287" s="106">
        <v>0.01</v>
      </c>
      <c r="G287" s="89">
        <f t="shared" si="8"/>
        <v>20</v>
      </c>
      <c r="H287" s="337"/>
      <c r="I287" s="337"/>
      <c r="J287" s="337"/>
    </row>
    <row r="288" spans="1:10" s="33" customFormat="1" ht="18" hidden="1">
      <c r="A288" s="117">
        <v>6</v>
      </c>
      <c r="B288" s="117"/>
      <c r="C288" s="91" t="s">
        <v>136</v>
      </c>
      <c r="D288" s="118" t="s">
        <v>6</v>
      </c>
      <c r="E288" s="119">
        <v>1600</v>
      </c>
      <c r="F288" s="109">
        <v>1E-3</v>
      </c>
      <c r="G288" s="121">
        <f t="shared" si="8"/>
        <v>1.6</v>
      </c>
      <c r="H288" s="378" t="s">
        <v>340</v>
      </c>
      <c r="I288" s="337"/>
      <c r="J288" s="337"/>
    </row>
    <row r="289" spans="1:10" ht="18" hidden="1">
      <c r="A289" s="45">
        <v>7</v>
      </c>
      <c r="B289" s="45"/>
      <c r="C289" s="44" t="s">
        <v>75</v>
      </c>
      <c r="D289" s="49" t="s">
        <v>4</v>
      </c>
      <c r="E289" s="51">
        <v>15000</v>
      </c>
      <c r="F289" s="106">
        <v>1</v>
      </c>
      <c r="G289" s="89">
        <f t="shared" si="8"/>
        <v>15000</v>
      </c>
      <c r="H289" s="337"/>
      <c r="I289" s="337"/>
      <c r="J289" s="337"/>
    </row>
    <row r="290" spans="1:10" ht="18" hidden="1">
      <c r="A290" s="45">
        <v>8</v>
      </c>
      <c r="B290" s="45"/>
      <c r="C290" s="44" t="s">
        <v>83</v>
      </c>
      <c r="D290" s="49" t="s">
        <v>4</v>
      </c>
      <c r="E290" s="51">
        <v>2000</v>
      </c>
      <c r="F290" s="106">
        <v>1</v>
      </c>
      <c r="G290" s="89">
        <f t="shared" si="8"/>
        <v>2000</v>
      </c>
      <c r="H290" s="337"/>
      <c r="I290" s="337"/>
      <c r="J290" s="337"/>
    </row>
    <row r="291" spans="1:10" ht="18" hidden="1">
      <c r="A291" s="45">
        <v>9</v>
      </c>
      <c r="B291" s="45"/>
      <c r="C291" s="44" t="s">
        <v>7</v>
      </c>
      <c r="D291" s="49" t="s">
        <v>4</v>
      </c>
      <c r="E291" s="51">
        <v>2000</v>
      </c>
      <c r="F291" s="106">
        <v>0.1</v>
      </c>
      <c r="G291" s="89">
        <f t="shared" si="8"/>
        <v>200</v>
      </c>
      <c r="H291" s="337"/>
      <c r="I291" s="337"/>
      <c r="J291" s="337"/>
    </row>
    <row r="292" spans="1:10" ht="36" hidden="1">
      <c r="A292" s="45">
        <v>10</v>
      </c>
      <c r="B292" s="45"/>
      <c r="C292" s="44" t="s">
        <v>74</v>
      </c>
      <c r="D292" s="49" t="s">
        <v>61</v>
      </c>
      <c r="E292" s="51"/>
      <c r="F292" s="106">
        <v>8</v>
      </c>
      <c r="G292" s="89">
        <f>0.08*SUM(G284:G291)</f>
        <v>1464.9279999999999</v>
      </c>
      <c r="H292" s="337"/>
      <c r="I292" s="337"/>
      <c r="J292" s="337"/>
    </row>
    <row r="293" spans="1:10" ht="18">
      <c r="A293" s="35" t="s">
        <v>208</v>
      </c>
      <c r="B293" s="53" t="s">
        <v>209</v>
      </c>
      <c r="C293" s="32"/>
      <c r="D293" s="32"/>
      <c r="E293" s="44"/>
      <c r="F293" s="32"/>
      <c r="G293" s="89"/>
      <c r="H293" s="337"/>
      <c r="I293" s="337"/>
      <c r="J293" s="337"/>
    </row>
    <row r="294" spans="1:10" ht="36">
      <c r="A294" s="45"/>
      <c r="B294" s="79" t="s">
        <v>497</v>
      </c>
      <c r="C294" s="44"/>
      <c r="D294" s="49"/>
      <c r="E294" s="51"/>
      <c r="F294" s="32"/>
      <c r="G294" s="89"/>
      <c r="H294" s="337"/>
      <c r="I294" s="337"/>
      <c r="J294" s="337"/>
    </row>
    <row r="295" spans="1:10" s="141" customFormat="1" ht="18" hidden="1">
      <c r="A295" s="144">
        <v>1</v>
      </c>
      <c r="B295" s="144"/>
      <c r="C295" s="142" t="s">
        <v>72</v>
      </c>
      <c r="D295" s="145" t="s">
        <v>41</v>
      </c>
      <c r="E295" s="143">
        <v>45000</v>
      </c>
      <c r="F295" s="146">
        <v>0.02</v>
      </c>
      <c r="G295" s="147">
        <f t="shared" si="8"/>
        <v>900</v>
      </c>
      <c r="H295" s="378"/>
      <c r="I295" s="378"/>
      <c r="J295" s="378"/>
    </row>
    <row r="296" spans="1:10" s="141" customFormat="1" ht="18" hidden="1">
      <c r="A296" s="144">
        <v>2</v>
      </c>
      <c r="B296" s="144"/>
      <c r="C296" s="142" t="s">
        <v>138</v>
      </c>
      <c r="D296" s="145" t="s">
        <v>115</v>
      </c>
      <c r="E296" s="143">
        <v>2500</v>
      </c>
      <c r="F296" s="146">
        <v>1</v>
      </c>
      <c r="G296" s="147">
        <f t="shared" si="8"/>
        <v>2500</v>
      </c>
      <c r="H296" s="378"/>
      <c r="I296" s="378"/>
      <c r="J296" s="378"/>
    </row>
    <row r="297" spans="1:10" s="141" customFormat="1" ht="18" hidden="1">
      <c r="A297" s="144">
        <v>3</v>
      </c>
      <c r="B297" s="144"/>
      <c r="C297" s="142" t="s">
        <v>80</v>
      </c>
      <c r="D297" s="145" t="s">
        <v>6</v>
      </c>
      <c r="E297" s="143">
        <v>390000</v>
      </c>
      <c r="F297" s="146">
        <v>2E-3</v>
      </c>
      <c r="G297" s="147">
        <f t="shared" ref="G297:G327" si="9">F297*E297</f>
        <v>780</v>
      </c>
      <c r="H297" s="378"/>
      <c r="I297" s="378"/>
      <c r="J297" s="378"/>
    </row>
    <row r="298" spans="1:10" s="141" customFormat="1" ht="36" hidden="1">
      <c r="A298" s="144">
        <v>4</v>
      </c>
      <c r="B298" s="144"/>
      <c r="C298" s="142" t="s">
        <v>310</v>
      </c>
      <c r="D298" s="145" t="s">
        <v>6</v>
      </c>
      <c r="E298" s="143">
        <v>1600000</v>
      </c>
      <c r="F298" s="146">
        <v>0.01</v>
      </c>
      <c r="G298" s="147">
        <f t="shared" si="9"/>
        <v>16000</v>
      </c>
      <c r="H298" s="378"/>
      <c r="I298" s="378"/>
      <c r="J298" s="378"/>
    </row>
    <row r="299" spans="1:10" s="141" customFormat="1" ht="18" hidden="1">
      <c r="A299" s="144">
        <v>5</v>
      </c>
      <c r="B299" s="144"/>
      <c r="C299" s="142" t="s">
        <v>117</v>
      </c>
      <c r="D299" s="145" t="s">
        <v>6</v>
      </c>
      <c r="E299" s="143">
        <v>250000</v>
      </c>
      <c r="F299" s="146">
        <v>2.5000000000000001E-3</v>
      </c>
      <c r="G299" s="147">
        <f t="shared" si="9"/>
        <v>625</v>
      </c>
      <c r="H299" s="378"/>
      <c r="I299" s="378"/>
      <c r="J299" s="378"/>
    </row>
    <row r="300" spans="1:10" s="141" customFormat="1" ht="18" hidden="1">
      <c r="A300" s="144">
        <v>6</v>
      </c>
      <c r="B300" s="144"/>
      <c r="C300" s="142" t="s">
        <v>81</v>
      </c>
      <c r="D300" s="145" t="s">
        <v>6</v>
      </c>
      <c r="E300" s="143">
        <v>2000</v>
      </c>
      <c r="F300" s="146">
        <v>1E-3</v>
      </c>
      <c r="G300" s="147">
        <f t="shared" si="9"/>
        <v>2</v>
      </c>
      <c r="H300" s="378" t="s">
        <v>453</v>
      </c>
      <c r="I300" s="378"/>
      <c r="J300" s="378"/>
    </row>
    <row r="301" spans="1:10" s="141" customFormat="1" ht="18" hidden="1">
      <c r="A301" s="144">
        <v>7</v>
      </c>
      <c r="B301" s="144"/>
      <c r="C301" s="142" t="s">
        <v>136</v>
      </c>
      <c r="D301" s="145" t="s">
        <v>6</v>
      </c>
      <c r="E301" s="143">
        <v>1600</v>
      </c>
      <c r="F301" s="146">
        <v>0.01</v>
      </c>
      <c r="G301" s="147">
        <f t="shared" si="9"/>
        <v>16</v>
      </c>
      <c r="H301" s="378"/>
      <c r="I301" s="378"/>
      <c r="J301" s="378"/>
    </row>
    <row r="302" spans="1:10" s="141" customFormat="1" ht="18" hidden="1">
      <c r="A302" s="144">
        <v>8</v>
      </c>
      <c r="B302" s="144"/>
      <c r="C302" s="142" t="s">
        <v>75</v>
      </c>
      <c r="D302" s="145" t="s">
        <v>4</v>
      </c>
      <c r="E302" s="143">
        <v>15000</v>
      </c>
      <c r="F302" s="146">
        <v>0.08</v>
      </c>
      <c r="G302" s="147">
        <f t="shared" si="9"/>
        <v>1200</v>
      </c>
      <c r="H302" s="378"/>
      <c r="I302" s="378"/>
      <c r="J302" s="378"/>
    </row>
    <row r="303" spans="1:10" s="141" customFormat="1" ht="18" hidden="1">
      <c r="A303" s="144">
        <v>9</v>
      </c>
      <c r="B303" s="144"/>
      <c r="C303" s="142" t="s">
        <v>73</v>
      </c>
      <c r="D303" s="145" t="s">
        <v>4</v>
      </c>
      <c r="E303" s="143">
        <v>10000</v>
      </c>
      <c r="F303" s="146">
        <v>0.15</v>
      </c>
      <c r="G303" s="147">
        <f t="shared" si="9"/>
        <v>1500</v>
      </c>
      <c r="H303" s="378"/>
      <c r="I303" s="378"/>
      <c r="J303" s="378"/>
    </row>
    <row r="304" spans="1:10" s="141" customFormat="1" ht="18" hidden="1">
      <c r="A304" s="144">
        <v>10</v>
      </c>
      <c r="B304" s="144"/>
      <c r="C304" s="142" t="s">
        <v>7</v>
      </c>
      <c r="D304" s="145" t="s">
        <v>4</v>
      </c>
      <c r="E304" s="143">
        <v>2000</v>
      </c>
      <c r="F304" s="146">
        <v>0.01</v>
      </c>
      <c r="G304" s="147">
        <f t="shared" si="9"/>
        <v>20</v>
      </c>
      <c r="H304" s="378"/>
      <c r="I304" s="378"/>
      <c r="J304" s="378"/>
    </row>
    <row r="305" spans="1:10" s="141" customFormat="1" ht="36" hidden="1">
      <c r="A305" s="144">
        <v>11</v>
      </c>
      <c r="B305" s="144"/>
      <c r="C305" s="142" t="s">
        <v>74</v>
      </c>
      <c r="D305" s="145" t="s">
        <v>61</v>
      </c>
      <c r="E305" s="143"/>
      <c r="F305" s="146">
        <v>8</v>
      </c>
      <c r="G305" s="147">
        <f>0.08*SUM(G295:G304)</f>
        <v>1883.44</v>
      </c>
      <c r="H305" s="378"/>
      <c r="I305" s="378"/>
      <c r="J305" s="378"/>
    </row>
    <row r="306" spans="1:10" ht="18">
      <c r="A306" s="45"/>
      <c r="B306" s="55" t="s">
        <v>309</v>
      </c>
      <c r="C306" s="44"/>
      <c r="D306" s="49"/>
      <c r="E306" s="51"/>
      <c r="F306" s="32"/>
      <c r="G306" s="89"/>
      <c r="H306" s="337"/>
      <c r="I306" s="337"/>
      <c r="J306" s="337"/>
    </row>
    <row r="307" spans="1:10" s="141" customFormat="1" ht="18" hidden="1">
      <c r="A307" s="144">
        <v>1</v>
      </c>
      <c r="B307" s="144"/>
      <c r="C307" s="142" t="s">
        <v>72</v>
      </c>
      <c r="D307" s="145" t="s">
        <v>41</v>
      </c>
      <c r="E307" s="143">
        <v>45000</v>
      </c>
      <c r="F307" s="146">
        <v>0.02</v>
      </c>
      <c r="G307" s="147">
        <f t="shared" si="9"/>
        <v>900</v>
      </c>
      <c r="H307" s="378"/>
      <c r="I307" s="378"/>
      <c r="J307" s="378"/>
    </row>
    <row r="308" spans="1:10" s="141" customFormat="1" ht="18" hidden="1">
      <c r="A308" s="144">
        <v>2</v>
      </c>
      <c r="B308" s="144"/>
      <c r="C308" s="142" t="s">
        <v>80</v>
      </c>
      <c r="D308" s="145" t="s">
        <v>6</v>
      </c>
      <c r="E308" s="143">
        <v>390000</v>
      </c>
      <c r="F308" s="146">
        <v>8.0000000000000004E-4</v>
      </c>
      <c r="G308" s="147">
        <f t="shared" si="9"/>
        <v>312</v>
      </c>
      <c r="H308" s="378"/>
      <c r="I308" s="378"/>
      <c r="J308" s="378"/>
    </row>
    <row r="309" spans="1:10" s="141" customFormat="1" ht="18" hidden="1">
      <c r="A309" s="144">
        <v>3</v>
      </c>
      <c r="B309" s="144"/>
      <c r="C309" s="142" t="s">
        <v>117</v>
      </c>
      <c r="D309" s="145" t="s">
        <v>6</v>
      </c>
      <c r="E309" s="143">
        <v>250000</v>
      </c>
      <c r="F309" s="146">
        <v>2.5000000000000001E-3</v>
      </c>
      <c r="G309" s="147">
        <f t="shared" si="9"/>
        <v>625</v>
      </c>
      <c r="H309" s="378"/>
      <c r="I309" s="378"/>
      <c r="J309" s="378"/>
    </row>
    <row r="310" spans="1:10" s="141" customFormat="1" ht="18" hidden="1">
      <c r="A310" s="144">
        <v>4</v>
      </c>
      <c r="B310" s="144"/>
      <c r="C310" s="142" t="s">
        <v>81</v>
      </c>
      <c r="D310" s="145" t="s">
        <v>6</v>
      </c>
      <c r="E310" s="143">
        <v>2000</v>
      </c>
      <c r="F310" s="146">
        <v>1E-3</v>
      </c>
      <c r="G310" s="147">
        <f t="shared" si="9"/>
        <v>2</v>
      </c>
      <c r="H310" s="378" t="s">
        <v>453</v>
      </c>
      <c r="I310" s="378"/>
      <c r="J310" s="378"/>
    </row>
    <row r="311" spans="1:10" s="141" customFormat="1" ht="18" hidden="1">
      <c r="A311" s="144">
        <v>5</v>
      </c>
      <c r="B311" s="144"/>
      <c r="C311" s="142" t="s">
        <v>136</v>
      </c>
      <c r="D311" s="145" t="s">
        <v>6</v>
      </c>
      <c r="E311" s="143">
        <v>1600</v>
      </c>
      <c r="F311" s="146">
        <v>0.01</v>
      </c>
      <c r="G311" s="147">
        <f t="shared" si="9"/>
        <v>16</v>
      </c>
      <c r="H311" s="378"/>
      <c r="I311" s="378"/>
      <c r="J311" s="378"/>
    </row>
    <row r="312" spans="1:10" s="141" customFormat="1" ht="18" hidden="1">
      <c r="A312" s="144">
        <v>6</v>
      </c>
      <c r="B312" s="144"/>
      <c r="C312" s="142" t="s">
        <v>75</v>
      </c>
      <c r="D312" s="145" t="s">
        <v>4</v>
      </c>
      <c r="E312" s="143">
        <v>15000</v>
      </c>
      <c r="F312" s="146">
        <v>0.08</v>
      </c>
      <c r="G312" s="147">
        <f t="shared" si="9"/>
        <v>1200</v>
      </c>
      <c r="H312" s="378"/>
      <c r="I312" s="378"/>
      <c r="J312" s="378"/>
    </row>
    <row r="313" spans="1:10" s="141" customFormat="1" ht="18" hidden="1">
      <c r="A313" s="144">
        <v>7</v>
      </c>
      <c r="B313" s="144"/>
      <c r="C313" s="142" t="s">
        <v>73</v>
      </c>
      <c r="D313" s="145" t="s">
        <v>4</v>
      </c>
      <c r="E313" s="143">
        <v>10000</v>
      </c>
      <c r="F313" s="146">
        <v>0.01</v>
      </c>
      <c r="G313" s="147">
        <f t="shared" si="9"/>
        <v>100</v>
      </c>
      <c r="H313" s="378"/>
      <c r="I313" s="378"/>
      <c r="J313" s="378"/>
    </row>
    <row r="314" spans="1:10" s="141" customFormat="1" ht="18" hidden="1">
      <c r="A314" s="144">
        <v>8</v>
      </c>
      <c r="B314" s="144"/>
      <c r="C314" s="142" t="s">
        <v>7</v>
      </c>
      <c r="D314" s="145" t="s">
        <v>4</v>
      </c>
      <c r="E314" s="143">
        <v>2000</v>
      </c>
      <c r="F314" s="146">
        <v>0.01</v>
      </c>
      <c r="G314" s="147">
        <f t="shared" si="9"/>
        <v>20</v>
      </c>
      <c r="H314" s="378"/>
      <c r="I314" s="378"/>
      <c r="J314" s="378"/>
    </row>
    <row r="315" spans="1:10" s="141" customFormat="1" ht="36" hidden="1">
      <c r="A315" s="144">
        <v>9</v>
      </c>
      <c r="B315" s="144"/>
      <c r="C315" s="142" t="s">
        <v>74</v>
      </c>
      <c r="D315" s="145" t="s">
        <v>61</v>
      </c>
      <c r="E315" s="143"/>
      <c r="F315" s="146">
        <v>8</v>
      </c>
      <c r="G315" s="147">
        <f>0.08*SUM(G307:G314)</f>
        <v>254</v>
      </c>
      <c r="H315" s="378"/>
      <c r="I315" s="378"/>
      <c r="J315" s="378"/>
    </row>
    <row r="316" spans="1:10" ht="36">
      <c r="A316" s="45"/>
      <c r="B316" s="79" t="s">
        <v>307</v>
      </c>
      <c r="C316" s="44"/>
      <c r="D316" s="49"/>
      <c r="E316" s="51"/>
      <c r="F316" s="32"/>
      <c r="G316" s="89"/>
      <c r="H316" s="337"/>
      <c r="I316" s="337"/>
      <c r="J316" s="337"/>
    </row>
    <row r="317" spans="1:10" s="141" customFormat="1" ht="18" hidden="1">
      <c r="A317" s="144">
        <v>1</v>
      </c>
      <c r="B317" s="144"/>
      <c r="C317" s="142" t="s">
        <v>72</v>
      </c>
      <c r="D317" s="145" t="s">
        <v>41</v>
      </c>
      <c r="E317" s="143">
        <v>45000</v>
      </c>
      <c r="F317" s="146">
        <v>6.8999999999999997E-5</v>
      </c>
      <c r="G317" s="147">
        <f t="shared" si="9"/>
        <v>3.105</v>
      </c>
      <c r="H317" s="378"/>
      <c r="I317" s="378"/>
      <c r="J317" s="378"/>
    </row>
    <row r="318" spans="1:10" s="141" customFormat="1" ht="18" hidden="1">
      <c r="A318" s="144">
        <v>2</v>
      </c>
      <c r="B318" s="144"/>
      <c r="C318" s="142" t="s">
        <v>80</v>
      </c>
      <c r="D318" s="145" t="s">
        <v>6</v>
      </c>
      <c r="E318" s="143">
        <v>390000</v>
      </c>
      <c r="F318" s="146">
        <v>3.0000000000000001E-6</v>
      </c>
      <c r="G318" s="147">
        <f t="shared" si="9"/>
        <v>1.17</v>
      </c>
      <c r="H318" s="378"/>
      <c r="I318" s="378"/>
      <c r="J318" s="378"/>
    </row>
    <row r="319" spans="1:10" s="141" customFormat="1" ht="18" hidden="1">
      <c r="A319" s="144">
        <v>3</v>
      </c>
      <c r="B319" s="144"/>
      <c r="C319" s="142" t="s">
        <v>117</v>
      </c>
      <c r="D319" s="145" t="s">
        <v>6</v>
      </c>
      <c r="E319" s="143">
        <v>250000</v>
      </c>
      <c r="F319" s="146">
        <v>9.0000000000000002E-6</v>
      </c>
      <c r="G319" s="147">
        <f t="shared" si="9"/>
        <v>2.25</v>
      </c>
      <c r="H319" s="378"/>
      <c r="I319" s="378"/>
      <c r="J319" s="378"/>
    </row>
    <row r="320" spans="1:10" s="141" customFormat="1" ht="18" hidden="1">
      <c r="A320" s="144">
        <v>5</v>
      </c>
      <c r="B320" s="144"/>
      <c r="C320" s="142" t="s">
        <v>136</v>
      </c>
      <c r="D320" s="145" t="s">
        <v>6</v>
      </c>
      <c r="E320" s="143">
        <v>1600</v>
      </c>
      <c r="F320" s="146">
        <v>3.4E-5</v>
      </c>
      <c r="G320" s="147">
        <f t="shared" si="9"/>
        <v>5.4399999999999997E-2</v>
      </c>
      <c r="H320" s="378" t="s">
        <v>453</v>
      </c>
      <c r="I320" s="378"/>
      <c r="J320" s="378"/>
    </row>
    <row r="321" spans="1:10" s="141" customFormat="1" ht="18" hidden="1">
      <c r="A321" s="144">
        <v>6</v>
      </c>
      <c r="B321" s="144"/>
      <c r="C321" s="142" t="s">
        <v>75</v>
      </c>
      <c r="D321" s="145" t="s">
        <v>4</v>
      </c>
      <c r="E321" s="143">
        <v>15000</v>
      </c>
      <c r="F321" s="146">
        <v>2.7500000000000002E-4</v>
      </c>
      <c r="G321" s="147">
        <f t="shared" si="9"/>
        <v>4.125</v>
      </c>
      <c r="H321" s="378"/>
      <c r="I321" s="378"/>
      <c r="J321" s="378"/>
    </row>
    <row r="322" spans="1:10" s="141" customFormat="1" ht="18" hidden="1">
      <c r="A322" s="144">
        <v>7</v>
      </c>
      <c r="B322" s="144"/>
      <c r="C322" s="142" t="s">
        <v>7</v>
      </c>
      <c r="D322" s="145" t="s">
        <v>4</v>
      </c>
      <c r="E322" s="143">
        <v>2000</v>
      </c>
      <c r="F322" s="146">
        <v>3.4E-5</v>
      </c>
      <c r="G322" s="147">
        <f t="shared" si="9"/>
        <v>6.8000000000000005E-2</v>
      </c>
      <c r="H322" s="378"/>
      <c r="I322" s="378"/>
      <c r="J322" s="378"/>
    </row>
    <row r="323" spans="1:10" s="141" customFormat="1" ht="36" hidden="1">
      <c r="A323" s="144">
        <v>8</v>
      </c>
      <c r="B323" s="144"/>
      <c r="C323" s="142" t="s">
        <v>74</v>
      </c>
      <c r="D323" s="145" t="s">
        <v>61</v>
      </c>
      <c r="E323" s="143"/>
      <c r="F323" s="146">
        <v>8</v>
      </c>
      <c r="G323" s="147">
        <f>0.08*SUM(G317:G322)</f>
        <v>0.861792</v>
      </c>
      <c r="H323" s="378"/>
      <c r="I323" s="378"/>
      <c r="J323" s="378"/>
    </row>
    <row r="324" spans="1:10" ht="36">
      <c r="A324" s="45"/>
      <c r="B324" s="79" t="s">
        <v>308</v>
      </c>
      <c r="C324" s="44"/>
      <c r="D324" s="49"/>
      <c r="E324" s="51"/>
      <c r="F324" s="32"/>
      <c r="G324" s="89"/>
      <c r="H324" s="377" t="s">
        <v>467</v>
      </c>
      <c r="I324" s="337"/>
      <c r="J324" s="337"/>
    </row>
    <row r="325" spans="1:10" s="141" customFormat="1" ht="18" hidden="1">
      <c r="A325" s="144">
        <v>1</v>
      </c>
      <c r="B325" s="144"/>
      <c r="C325" s="142" t="s">
        <v>72</v>
      </c>
      <c r="D325" s="145" t="s">
        <v>41</v>
      </c>
      <c r="E325" s="143">
        <v>45000</v>
      </c>
      <c r="F325" s="146">
        <v>0.01</v>
      </c>
      <c r="G325" s="147">
        <f t="shared" si="9"/>
        <v>450</v>
      </c>
      <c r="H325" s="378"/>
      <c r="I325" s="378"/>
      <c r="J325" s="378"/>
    </row>
    <row r="326" spans="1:10" s="141" customFormat="1" ht="18" hidden="1">
      <c r="A326" s="144">
        <v>2</v>
      </c>
      <c r="B326" s="144"/>
      <c r="C326" s="142" t="s">
        <v>80</v>
      </c>
      <c r="D326" s="145" t="s">
        <v>6</v>
      </c>
      <c r="E326" s="143">
        <v>390000</v>
      </c>
      <c r="F326" s="146">
        <v>1E-3</v>
      </c>
      <c r="G326" s="147">
        <f t="shared" si="9"/>
        <v>390</v>
      </c>
      <c r="H326" s="378"/>
      <c r="I326" s="378"/>
      <c r="J326" s="378"/>
    </row>
    <row r="327" spans="1:10" s="141" customFormat="1" ht="18" hidden="1">
      <c r="A327" s="144">
        <v>7</v>
      </c>
      <c r="B327" s="144"/>
      <c r="C327" s="142" t="s">
        <v>7</v>
      </c>
      <c r="D327" s="145" t="s">
        <v>4</v>
      </c>
      <c r="E327" s="143">
        <v>2000</v>
      </c>
      <c r="F327" s="146">
        <v>0.1</v>
      </c>
      <c r="G327" s="147">
        <f t="shared" si="9"/>
        <v>200</v>
      </c>
      <c r="H327" s="378" t="s">
        <v>454</v>
      </c>
      <c r="I327" s="378"/>
      <c r="J327" s="378"/>
    </row>
    <row r="328" spans="1:10" s="141" customFormat="1" ht="36" hidden="1">
      <c r="A328" s="144">
        <v>8</v>
      </c>
      <c r="B328" s="144"/>
      <c r="C328" s="142" t="s">
        <v>74</v>
      </c>
      <c r="D328" s="145" t="s">
        <v>61</v>
      </c>
      <c r="E328" s="143"/>
      <c r="F328" s="146">
        <v>8</v>
      </c>
      <c r="G328" s="147">
        <f>0.08*SUM(G325:G327)</f>
        <v>83.2</v>
      </c>
      <c r="H328" s="378"/>
      <c r="I328" s="378"/>
      <c r="J328" s="378"/>
    </row>
    <row r="329" spans="1:10">
      <c r="H329" s="337"/>
      <c r="I329" s="337"/>
      <c r="J329" s="337"/>
    </row>
    <row r="330" spans="1:10">
      <c r="H330" s="337"/>
      <c r="I330" s="337"/>
      <c r="J330" s="337"/>
    </row>
  </sheetData>
  <printOptions horizontalCentered="1"/>
  <pageMargins left="0.4" right="0.36" top="0.56999999999999995" bottom="0.43"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K427"/>
  <sheetViews>
    <sheetView zoomScaleNormal="100" workbookViewId="0">
      <pane ySplit="2" topLeftCell="A3" activePane="bottomLeft" state="frozen"/>
      <selection pane="bottomLeft" activeCell="D335" sqref="D335"/>
    </sheetView>
  </sheetViews>
  <sheetFormatPr defaultColWidth="9.109375" defaultRowHeight="15.6"/>
  <cols>
    <col min="1" max="1" width="9.109375" style="39"/>
    <col min="2" max="2" width="37.6640625" style="39" customWidth="1"/>
    <col min="3" max="3" width="30.109375" style="39" customWidth="1"/>
    <col min="4" max="4" width="9.109375" style="39" customWidth="1"/>
    <col min="5" max="5" width="13.33203125" style="39" customWidth="1"/>
    <col min="6" max="6" width="8.88671875" style="104" customWidth="1"/>
    <col min="7" max="7" width="11.6640625" style="39" customWidth="1"/>
    <col min="8" max="8" width="11.5546875" style="140" customWidth="1"/>
    <col min="9" max="9" width="11.6640625" style="39" bestFit="1" customWidth="1"/>
    <col min="10" max="10" width="14.44140625" style="39" customWidth="1"/>
    <col min="11" max="11" width="13.88671875" style="39" customWidth="1"/>
    <col min="12" max="12" width="12.88671875" style="39" customWidth="1"/>
    <col min="13" max="16384" width="9.109375" style="39"/>
  </cols>
  <sheetData>
    <row r="2" spans="1:9" ht="31.2">
      <c r="A2" s="35" t="s">
        <v>0</v>
      </c>
      <c r="B2" s="35" t="s">
        <v>8</v>
      </c>
      <c r="C2" s="35" t="s">
        <v>315</v>
      </c>
      <c r="D2" s="35" t="s">
        <v>39</v>
      </c>
      <c r="E2" s="35" t="s">
        <v>122</v>
      </c>
      <c r="F2" s="35" t="s">
        <v>314</v>
      </c>
      <c r="G2" s="35" t="s">
        <v>27</v>
      </c>
      <c r="H2" s="136" t="s">
        <v>139</v>
      </c>
      <c r="I2" s="35" t="s">
        <v>44</v>
      </c>
    </row>
    <row r="3" spans="1:9" ht="31.2">
      <c r="A3" s="35" t="s">
        <v>26</v>
      </c>
      <c r="B3" s="35" t="s">
        <v>67</v>
      </c>
      <c r="C3" s="35"/>
      <c r="D3" s="35"/>
      <c r="E3" s="35"/>
      <c r="F3" s="35"/>
      <c r="G3" s="35"/>
      <c r="H3" s="137"/>
      <c r="I3" s="90"/>
    </row>
    <row r="4" spans="1:9">
      <c r="A4" s="1"/>
      <c r="B4" s="42" t="s">
        <v>247</v>
      </c>
      <c r="C4" s="35"/>
      <c r="D4" s="35"/>
      <c r="E4" s="35"/>
      <c r="F4" s="35"/>
      <c r="G4" s="90"/>
      <c r="H4" s="138"/>
      <c r="I4" s="90">
        <f>SUM(I5:I10)</f>
        <v>0.10523504273504275</v>
      </c>
    </row>
    <row r="5" spans="1:9">
      <c r="A5" s="37">
        <v>1</v>
      </c>
      <c r="B5" s="37"/>
      <c r="C5" s="42" t="s">
        <v>97</v>
      </c>
      <c r="D5" s="37" t="s">
        <v>4</v>
      </c>
      <c r="E5" s="22">
        <v>720000</v>
      </c>
      <c r="F5" s="37">
        <v>96</v>
      </c>
      <c r="G5" s="90">
        <f>E5/F5/26</f>
        <v>288.46153846153845</v>
      </c>
      <c r="H5" s="138">
        <v>2.0000000000000002E-5</v>
      </c>
      <c r="I5" s="90">
        <f>H5*G5</f>
        <v>5.7692307692307696E-3</v>
      </c>
    </row>
    <row r="6" spans="1:9">
      <c r="A6" s="1">
        <v>2</v>
      </c>
      <c r="B6" s="37"/>
      <c r="C6" s="42" t="s">
        <v>99</v>
      </c>
      <c r="D6" s="37" t="s">
        <v>5</v>
      </c>
      <c r="E6" s="22">
        <v>165000</v>
      </c>
      <c r="F6" s="37">
        <v>24</v>
      </c>
      <c r="G6" s="90">
        <f t="shared" ref="G6:G49" si="0">E6/F6/26</f>
        <v>264.42307692307691</v>
      </c>
      <c r="H6" s="138">
        <v>8.0000000000000007E-5</v>
      </c>
      <c r="I6" s="90">
        <f t="shared" ref="I6:I49" si="1">H6*G6</f>
        <v>2.1153846153846155E-2</v>
      </c>
    </row>
    <row r="7" spans="1:9">
      <c r="A7" s="37">
        <v>3</v>
      </c>
      <c r="B7" s="37"/>
      <c r="C7" s="42" t="s">
        <v>104</v>
      </c>
      <c r="D7" s="37" t="s">
        <v>4</v>
      </c>
      <c r="E7" s="22">
        <v>550000</v>
      </c>
      <c r="F7" s="37">
        <v>96</v>
      </c>
      <c r="G7" s="90">
        <f t="shared" si="0"/>
        <v>220.35256410256412</v>
      </c>
      <c r="H7" s="138">
        <v>8.0000000000000007E-5</v>
      </c>
      <c r="I7" s="90">
        <f t="shared" si="1"/>
        <v>1.7628205128205131E-2</v>
      </c>
    </row>
    <row r="8" spans="1:9">
      <c r="A8" s="1">
        <v>4</v>
      </c>
      <c r="B8" s="37"/>
      <c r="C8" s="42" t="s">
        <v>3</v>
      </c>
      <c r="D8" s="37" t="s">
        <v>4</v>
      </c>
      <c r="E8" s="22">
        <v>1400000</v>
      </c>
      <c r="F8" s="37">
        <v>96</v>
      </c>
      <c r="G8" s="90">
        <f t="shared" si="0"/>
        <v>560.89743589743591</v>
      </c>
      <c r="H8" s="138">
        <v>8.0000000000000007E-5</v>
      </c>
      <c r="I8" s="90">
        <f t="shared" si="1"/>
        <v>4.4871794871794879E-2</v>
      </c>
    </row>
    <row r="9" spans="1:9">
      <c r="A9" s="37">
        <v>5</v>
      </c>
      <c r="B9" s="37"/>
      <c r="C9" s="42" t="s">
        <v>102</v>
      </c>
      <c r="D9" s="37" t="s">
        <v>4</v>
      </c>
      <c r="E9" s="22">
        <v>20000</v>
      </c>
      <c r="F9" s="37">
        <v>36</v>
      </c>
      <c r="G9" s="90">
        <f t="shared" si="0"/>
        <v>21.367521367521366</v>
      </c>
      <c r="H9" s="138">
        <v>2.0000000000000002E-5</v>
      </c>
      <c r="I9" s="90">
        <f t="shared" si="1"/>
        <v>4.2735042735042735E-4</v>
      </c>
    </row>
    <row r="10" spans="1:9">
      <c r="A10" s="1">
        <v>6</v>
      </c>
      <c r="B10" s="37"/>
      <c r="C10" s="42" t="s">
        <v>125</v>
      </c>
      <c r="D10" s="37" t="s">
        <v>4</v>
      </c>
      <c r="E10" s="22">
        <v>800000</v>
      </c>
      <c r="F10" s="37">
        <v>60</v>
      </c>
      <c r="G10" s="90">
        <f t="shared" si="0"/>
        <v>512.82051282051282</v>
      </c>
      <c r="H10" s="138">
        <v>3.0000000000000001E-5</v>
      </c>
      <c r="I10" s="90">
        <f t="shared" si="1"/>
        <v>1.5384615384615385E-2</v>
      </c>
    </row>
    <row r="11" spans="1:9" ht="62.4">
      <c r="A11" s="1"/>
      <c r="B11" s="42" t="s">
        <v>248</v>
      </c>
      <c r="C11" s="42" t="s">
        <v>246</v>
      </c>
      <c r="D11" s="37"/>
      <c r="E11" s="22"/>
      <c r="F11" s="37"/>
      <c r="G11" s="90"/>
      <c r="H11" s="138"/>
      <c r="I11" s="90">
        <f t="shared" si="1"/>
        <v>0</v>
      </c>
    </row>
    <row r="12" spans="1:9" ht="62.4">
      <c r="A12" s="1"/>
      <c r="B12" s="42" t="s">
        <v>249</v>
      </c>
      <c r="C12" s="42" t="s">
        <v>246</v>
      </c>
      <c r="D12" s="37"/>
      <c r="E12" s="22"/>
      <c r="F12" s="37"/>
      <c r="G12" s="90"/>
      <c r="H12" s="138"/>
      <c r="I12" s="90">
        <f t="shared" si="1"/>
        <v>0</v>
      </c>
    </row>
    <row r="13" spans="1:9" ht="62.4">
      <c r="A13" s="1"/>
      <c r="B13" s="42" t="s">
        <v>71</v>
      </c>
      <c r="C13" s="42" t="s">
        <v>246</v>
      </c>
      <c r="D13" s="37"/>
      <c r="E13" s="22"/>
      <c r="F13" s="37"/>
      <c r="G13" s="90"/>
      <c r="H13" s="138"/>
      <c r="I13" s="90">
        <f t="shared" si="1"/>
        <v>0</v>
      </c>
    </row>
    <row r="14" spans="1:9" ht="31.2">
      <c r="A14" s="35" t="s">
        <v>28</v>
      </c>
      <c r="B14" s="58" t="s">
        <v>223</v>
      </c>
      <c r="C14" s="35"/>
      <c r="D14" s="35"/>
      <c r="E14" s="35"/>
      <c r="F14" s="35"/>
      <c r="G14" s="90"/>
      <c r="H14" s="138"/>
      <c r="I14" s="90">
        <f t="shared" si="1"/>
        <v>0</v>
      </c>
    </row>
    <row r="15" spans="1:9">
      <c r="A15" s="1"/>
      <c r="B15" s="42" t="s">
        <v>245</v>
      </c>
      <c r="C15" s="35"/>
      <c r="D15" s="35"/>
      <c r="E15" s="35"/>
      <c r="F15" s="35"/>
      <c r="G15" s="90"/>
      <c r="H15" s="138"/>
      <c r="I15" s="90">
        <v>0</v>
      </c>
    </row>
    <row r="16" spans="1:9" s="43" customFormat="1" hidden="1">
      <c r="A16" s="111">
        <v>1</v>
      </c>
      <c r="B16" s="111"/>
      <c r="C16" s="112" t="s">
        <v>121</v>
      </c>
      <c r="D16" s="41" t="s">
        <v>5</v>
      </c>
      <c r="E16" s="113">
        <v>50000</v>
      </c>
      <c r="F16" s="111">
        <v>12</v>
      </c>
      <c r="G16" s="114">
        <f t="shared" si="0"/>
        <v>160.25641025641028</v>
      </c>
      <c r="H16" s="139">
        <v>0.08</v>
      </c>
      <c r="I16" s="114">
        <f t="shared" si="1"/>
        <v>12.820512820512823</v>
      </c>
    </row>
    <row r="17" spans="1:9" s="43" customFormat="1" hidden="1">
      <c r="A17" s="111">
        <v>2</v>
      </c>
      <c r="B17" s="111"/>
      <c r="C17" s="112" t="s">
        <v>97</v>
      </c>
      <c r="D17" s="41" t="s">
        <v>4</v>
      </c>
      <c r="E17" s="113">
        <v>500000</v>
      </c>
      <c r="F17" s="111">
        <v>60</v>
      </c>
      <c r="G17" s="114">
        <f t="shared" si="0"/>
        <v>320.51282051282055</v>
      </c>
      <c r="H17" s="139">
        <v>1.3600000000000001E-2</v>
      </c>
      <c r="I17" s="114">
        <f t="shared" si="1"/>
        <v>4.3589743589743595</v>
      </c>
    </row>
    <row r="18" spans="1:9" s="43" customFormat="1" hidden="1">
      <c r="A18" s="111">
        <v>3</v>
      </c>
      <c r="B18" s="111"/>
      <c r="C18" s="112" t="s">
        <v>98</v>
      </c>
      <c r="D18" s="41" t="s">
        <v>4</v>
      </c>
      <c r="E18" s="113">
        <v>250000</v>
      </c>
      <c r="F18" s="111">
        <v>60</v>
      </c>
      <c r="G18" s="114">
        <f t="shared" si="0"/>
        <v>160.25641025641028</v>
      </c>
      <c r="H18" s="139">
        <v>1.3600000000000001E-2</v>
      </c>
      <c r="I18" s="114">
        <f t="shared" si="1"/>
        <v>2.1794871794871797</v>
      </c>
    </row>
    <row r="19" spans="1:9" s="43" customFormat="1" hidden="1">
      <c r="A19" s="111">
        <v>4</v>
      </c>
      <c r="B19" s="111"/>
      <c r="C19" s="112" t="s">
        <v>99</v>
      </c>
      <c r="D19" s="41" t="s">
        <v>5</v>
      </c>
      <c r="E19" s="113">
        <v>40000</v>
      </c>
      <c r="F19" s="111">
        <v>36</v>
      </c>
      <c r="G19" s="114">
        <f t="shared" si="0"/>
        <v>42.735042735042732</v>
      </c>
      <c r="H19" s="139">
        <v>0.08</v>
      </c>
      <c r="I19" s="114">
        <f t="shared" si="1"/>
        <v>3.4188034188034186</v>
      </c>
    </row>
    <row r="20" spans="1:9" s="43" customFormat="1" hidden="1">
      <c r="A20" s="111">
        <v>5</v>
      </c>
      <c r="B20" s="111"/>
      <c r="C20" s="112" t="s">
        <v>100</v>
      </c>
      <c r="D20" s="41" t="s">
        <v>4</v>
      </c>
      <c r="E20" s="113">
        <v>1600000</v>
      </c>
      <c r="F20" s="111">
        <v>60</v>
      </c>
      <c r="G20" s="114">
        <f t="shared" si="0"/>
        <v>1025.6410256410256</v>
      </c>
      <c r="H20" s="139">
        <v>8.0000000000000004E-4</v>
      </c>
      <c r="I20" s="114">
        <f t="shared" si="1"/>
        <v>0.8205128205128206</v>
      </c>
    </row>
    <row r="21" spans="1:9" s="43" customFormat="1" hidden="1">
      <c r="A21" s="111">
        <v>6</v>
      </c>
      <c r="B21" s="111"/>
      <c r="C21" s="112" t="s">
        <v>104</v>
      </c>
      <c r="D21" s="41" t="s">
        <v>4</v>
      </c>
      <c r="E21" s="113">
        <v>80000</v>
      </c>
      <c r="F21" s="111">
        <v>96</v>
      </c>
      <c r="G21" s="114">
        <f t="shared" si="0"/>
        <v>32.051282051282051</v>
      </c>
      <c r="H21" s="139">
        <v>0.08</v>
      </c>
      <c r="I21" s="114">
        <f t="shared" si="1"/>
        <v>2.5641025641025643</v>
      </c>
    </row>
    <row r="22" spans="1:9" s="43" customFormat="1" hidden="1">
      <c r="A22" s="111">
        <v>7</v>
      </c>
      <c r="B22" s="111"/>
      <c r="C22" s="112" t="s">
        <v>3</v>
      </c>
      <c r="D22" s="41" t="s">
        <v>4</v>
      </c>
      <c r="E22" s="113">
        <v>300000</v>
      </c>
      <c r="F22" s="111">
        <v>96</v>
      </c>
      <c r="G22" s="114">
        <f t="shared" si="0"/>
        <v>120.19230769230769</v>
      </c>
      <c r="H22" s="139">
        <v>0.08</v>
      </c>
      <c r="I22" s="114">
        <f t="shared" si="1"/>
        <v>9.615384615384615</v>
      </c>
    </row>
    <row r="23" spans="1:9" s="43" customFormat="1" hidden="1">
      <c r="A23" s="111">
        <v>8</v>
      </c>
      <c r="B23" s="111"/>
      <c r="C23" s="112" t="s">
        <v>103</v>
      </c>
      <c r="D23" s="41" t="s">
        <v>4</v>
      </c>
      <c r="E23" s="113">
        <v>42000</v>
      </c>
      <c r="F23" s="111">
        <v>36</v>
      </c>
      <c r="G23" s="114">
        <f t="shared" si="0"/>
        <v>44.871794871794876</v>
      </c>
      <c r="H23" s="139">
        <v>4.0000000000000002E-4</v>
      </c>
      <c r="I23" s="114">
        <f t="shared" si="1"/>
        <v>1.7948717948717951E-2</v>
      </c>
    </row>
    <row r="24" spans="1:9" s="43" customFormat="1" hidden="1">
      <c r="A24" s="111">
        <v>9</v>
      </c>
      <c r="B24" s="111"/>
      <c r="C24" s="112" t="s">
        <v>109</v>
      </c>
      <c r="D24" s="41" t="s">
        <v>4</v>
      </c>
      <c r="E24" s="113">
        <v>5200000</v>
      </c>
      <c r="F24" s="111">
        <v>60</v>
      </c>
      <c r="G24" s="114">
        <f t="shared" si="0"/>
        <v>3333.3333333333335</v>
      </c>
      <c r="H24" s="139">
        <v>4.0000000000000002E-4</v>
      </c>
      <c r="I24" s="114">
        <f t="shared" si="1"/>
        <v>1.3333333333333335</v>
      </c>
    </row>
    <row r="25" spans="1:9" s="43" customFormat="1" hidden="1">
      <c r="A25" s="111">
        <v>10</v>
      </c>
      <c r="B25" s="111"/>
      <c r="C25" s="112" t="s">
        <v>110</v>
      </c>
      <c r="D25" s="41" t="s">
        <v>4</v>
      </c>
      <c r="E25" s="113">
        <v>930000</v>
      </c>
      <c r="F25" s="111">
        <v>60</v>
      </c>
      <c r="G25" s="114">
        <f t="shared" si="0"/>
        <v>596.15384615384619</v>
      </c>
      <c r="H25" s="139">
        <v>2E-3</v>
      </c>
      <c r="I25" s="114">
        <f t="shared" si="1"/>
        <v>1.1923076923076925</v>
      </c>
    </row>
    <row r="26" spans="1:9" s="43" customFormat="1" hidden="1">
      <c r="A26" s="111">
        <v>11</v>
      </c>
      <c r="B26" s="111"/>
      <c r="C26" s="112" t="s">
        <v>32</v>
      </c>
      <c r="D26" s="41" t="s">
        <v>4</v>
      </c>
      <c r="E26" s="113">
        <v>1000000</v>
      </c>
      <c r="F26" s="111">
        <v>96</v>
      </c>
      <c r="G26" s="114">
        <f t="shared" si="0"/>
        <v>400.64102564102564</v>
      </c>
      <c r="H26" s="139">
        <v>0.02</v>
      </c>
      <c r="I26" s="114">
        <f t="shared" si="1"/>
        <v>8.0128205128205128</v>
      </c>
    </row>
    <row r="27" spans="1:9" s="43" customFormat="1" ht="16.2" hidden="1" thickBot="1">
      <c r="A27" s="111">
        <v>12</v>
      </c>
      <c r="B27" s="111"/>
      <c r="C27" s="112" t="s">
        <v>108</v>
      </c>
      <c r="D27" s="41" t="s">
        <v>4</v>
      </c>
      <c r="E27" s="113">
        <v>2360000</v>
      </c>
      <c r="F27" s="111">
        <v>60</v>
      </c>
      <c r="G27" s="114">
        <f t="shared" si="0"/>
        <v>1512.8205128205129</v>
      </c>
      <c r="H27" s="139">
        <v>4.0000000000000001E-3</v>
      </c>
      <c r="I27" s="114">
        <f t="shared" si="1"/>
        <v>6.051282051282052</v>
      </c>
    </row>
    <row r="28" spans="1:9" s="43" customFormat="1" ht="16.2" hidden="1" thickBot="1">
      <c r="A28" s="108"/>
      <c r="B28" s="124"/>
      <c r="C28" s="125" t="s">
        <v>222</v>
      </c>
      <c r="D28" s="126" t="s">
        <v>61</v>
      </c>
      <c r="E28" s="126"/>
      <c r="F28" s="126"/>
      <c r="G28" s="114"/>
      <c r="H28" s="139">
        <v>5</v>
      </c>
      <c r="I28" s="114">
        <f>0.05*SUM(I16:I27)</f>
        <v>2.6192735042735045</v>
      </c>
    </row>
    <row r="29" spans="1:9">
      <c r="A29" s="1"/>
      <c r="B29" s="42" t="s">
        <v>244</v>
      </c>
      <c r="C29" s="35"/>
      <c r="D29" s="35"/>
      <c r="E29" s="35"/>
      <c r="F29" s="35"/>
      <c r="G29" s="90"/>
      <c r="H29" s="138"/>
      <c r="I29" s="90">
        <f>SUM(I30:I36)</f>
        <v>2072.0512820512822</v>
      </c>
    </row>
    <row r="30" spans="1:9">
      <c r="A30" s="38">
        <v>1</v>
      </c>
      <c r="B30" s="38"/>
      <c r="C30" s="96" t="s">
        <v>121</v>
      </c>
      <c r="D30" s="97" t="s">
        <v>5</v>
      </c>
      <c r="E30" s="98">
        <v>50000</v>
      </c>
      <c r="F30" s="100">
        <v>12</v>
      </c>
      <c r="G30" s="90">
        <f t="shared" si="0"/>
        <v>160.25641025641028</v>
      </c>
      <c r="H30" s="380">
        <v>1.6</v>
      </c>
      <c r="I30" s="90">
        <f t="shared" si="1"/>
        <v>256.41025641025647</v>
      </c>
    </row>
    <row r="31" spans="1:9">
      <c r="A31" s="38">
        <v>2</v>
      </c>
      <c r="B31" s="38"/>
      <c r="C31" s="96" t="s">
        <v>97</v>
      </c>
      <c r="D31" s="97" t="s">
        <v>4</v>
      </c>
      <c r="E31" s="98">
        <v>720000</v>
      </c>
      <c r="F31" s="100">
        <v>96</v>
      </c>
      <c r="G31" s="90">
        <f t="shared" si="0"/>
        <v>288.46153846153845</v>
      </c>
      <c r="H31" s="138">
        <v>0.27200000000000002</v>
      </c>
      <c r="I31" s="90">
        <f t="shared" si="1"/>
        <v>78.461538461538467</v>
      </c>
    </row>
    <row r="32" spans="1:9">
      <c r="A32" s="38">
        <v>3</v>
      </c>
      <c r="B32" s="38"/>
      <c r="C32" s="96" t="s">
        <v>98</v>
      </c>
      <c r="D32" s="97" t="s">
        <v>4</v>
      </c>
      <c r="E32" s="98">
        <v>250000</v>
      </c>
      <c r="F32" s="100">
        <v>60</v>
      </c>
      <c r="G32" s="90">
        <f t="shared" si="0"/>
        <v>160.25641025641028</v>
      </c>
      <c r="H32" s="138">
        <v>0.27200000000000002</v>
      </c>
      <c r="I32" s="90">
        <f t="shared" si="1"/>
        <v>43.589743589743598</v>
      </c>
    </row>
    <row r="33" spans="1:9">
      <c r="A33" s="38">
        <v>4</v>
      </c>
      <c r="B33" s="38"/>
      <c r="C33" s="96" t="s">
        <v>99</v>
      </c>
      <c r="D33" s="97" t="s">
        <v>5</v>
      </c>
      <c r="E33" s="98">
        <v>165000</v>
      </c>
      <c r="F33" s="100">
        <v>24</v>
      </c>
      <c r="G33" s="90">
        <f t="shared" si="0"/>
        <v>264.42307692307691</v>
      </c>
      <c r="H33" s="380">
        <v>1.6</v>
      </c>
      <c r="I33" s="90">
        <f t="shared" si="1"/>
        <v>423.07692307692309</v>
      </c>
    </row>
    <row r="34" spans="1:9">
      <c r="A34" s="38">
        <v>6</v>
      </c>
      <c r="B34" s="38"/>
      <c r="C34" s="96" t="s">
        <v>104</v>
      </c>
      <c r="D34" s="97" t="s">
        <v>4</v>
      </c>
      <c r="E34" s="98">
        <v>550000</v>
      </c>
      <c r="F34" s="100">
        <v>96</v>
      </c>
      <c r="G34" s="90">
        <f t="shared" si="0"/>
        <v>220.35256410256412</v>
      </c>
      <c r="H34" s="380">
        <v>1.6</v>
      </c>
      <c r="I34" s="90">
        <f t="shared" si="1"/>
        <v>352.5641025641026</v>
      </c>
    </row>
    <row r="35" spans="1:9">
      <c r="A35" s="38">
        <v>7</v>
      </c>
      <c r="B35" s="38"/>
      <c r="C35" s="96" t="s">
        <v>3</v>
      </c>
      <c r="D35" s="97" t="s">
        <v>4</v>
      </c>
      <c r="E35" s="98">
        <v>1400000</v>
      </c>
      <c r="F35" s="100">
        <v>96</v>
      </c>
      <c r="G35" s="381">
        <f t="shared" si="0"/>
        <v>560.89743589743591</v>
      </c>
      <c r="H35" s="380">
        <v>1.6</v>
      </c>
      <c r="I35" s="90">
        <f t="shared" si="1"/>
        <v>897.43589743589746</v>
      </c>
    </row>
    <row r="36" spans="1:9">
      <c r="A36" s="38">
        <v>10</v>
      </c>
      <c r="B36" s="38"/>
      <c r="C36" s="96" t="s">
        <v>125</v>
      </c>
      <c r="D36" s="97" t="s">
        <v>4</v>
      </c>
      <c r="E36" s="98">
        <v>800000</v>
      </c>
      <c r="F36" s="100">
        <v>60</v>
      </c>
      <c r="G36" s="90">
        <f t="shared" si="0"/>
        <v>512.82051282051282</v>
      </c>
      <c r="H36" s="379">
        <v>4.0000000000000008E-2</v>
      </c>
      <c r="I36" s="90">
        <f t="shared" si="1"/>
        <v>20.512820512820518</v>
      </c>
    </row>
    <row r="37" spans="1:9" ht="62.4">
      <c r="A37" s="1"/>
      <c r="B37" s="42" t="s">
        <v>476</v>
      </c>
      <c r="C37" s="35"/>
      <c r="D37" s="35"/>
      <c r="E37" s="35"/>
      <c r="F37" s="35"/>
      <c r="G37" s="90"/>
      <c r="H37" s="138"/>
      <c r="I37" s="90">
        <f>SUM(I38:I43)</f>
        <v>25.644230769230774</v>
      </c>
    </row>
    <row r="38" spans="1:9">
      <c r="A38" s="38">
        <v>1</v>
      </c>
      <c r="B38" s="38"/>
      <c r="C38" s="96" t="s">
        <v>121</v>
      </c>
      <c r="D38" s="97" t="s">
        <v>5</v>
      </c>
      <c r="E38" s="98">
        <v>50000</v>
      </c>
      <c r="F38" s="100">
        <v>12</v>
      </c>
      <c r="G38" s="90">
        <f t="shared" si="0"/>
        <v>160.25641025641028</v>
      </c>
      <c r="H38" s="379">
        <v>0.02</v>
      </c>
      <c r="I38" s="90">
        <f t="shared" si="1"/>
        <v>3.2051282051282057</v>
      </c>
    </row>
    <row r="39" spans="1:9">
      <c r="A39" s="38">
        <v>2</v>
      </c>
      <c r="B39" s="38"/>
      <c r="C39" s="96" t="s">
        <v>97</v>
      </c>
      <c r="D39" s="97" t="s">
        <v>4</v>
      </c>
      <c r="E39" s="98">
        <v>720000</v>
      </c>
      <c r="F39" s="100">
        <v>96</v>
      </c>
      <c r="G39" s="90">
        <f t="shared" si="0"/>
        <v>288.46153846153845</v>
      </c>
      <c r="H39" s="138">
        <v>3.4000000000000002E-3</v>
      </c>
      <c r="I39" s="90">
        <f t="shared" si="1"/>
        <v>0.98076923076923084</v>
      </c>
    </row>
    <row r="40" spans="1:9">
      <c r="A40" s="38">
        <v>3</v>
      </c>
      <c r="B40" s="38"/>
      <c r="C40" s="96" t="s">
        <v>98</v>
      </c>
      <c r="D40" s="97" t="s">
        <v>4</v>
      </c>
      <c r="E40" s="98">
        <v>250000</v>
      </c>
      <c r="F40" s="100">
        <v>60</v>
      </c>
      <c r="G40" s="90">
        <f t="shared" si="0"/>
        <v>160.25641025641028</v>
      </c>
      <c r="H40" s="138">
        <v>3.4000000000000002E-3</v>
      </c>
      <c r="I40" s="90">
        <f t="shared" si="1"/>
        <v>0.54487179487179493</v>
      </c>
    </row>
    <row r="41" spans="1:9">
      <c r="A41" s="38">
        <v>4</v>
      </c>
      <c r="B41" s="38"/>
      <c r="C41" s="96" t="s">
        <v>99</v>
      </c>
      <c r="D41" s="97" t="s">
        <v>5</v>
      </c>
      <c r="E41" s="98">
        <v>165000</v>
      </c>
      <c r="F41" s="100">
        <v>24</v>
      </c>
      <c r="G41" s="90">
        <f t="shared" si="0"/>
        <v>264.42307692307691</v>
      </c>
      <c r="H41" s="379">
        <v>0.02</v>
      </c>
      <c r="I41" s="90">
        <f t="shared" si="1"/>
        <v>5.2884615384615383</v>
      </c>
    </row>
    <row r="42" spans="1:9">
      <c r="A42" s="38">
        <v>6</v>
      </c>
      <c r="B42" s="38"/>
      <c r="C42" s="96" t="s">
        <v>104</v>
      </c>
      <c r="D42" s="97" t="s">
        <v>4</v>
      </c>
      <c r="E42" s="98">
        <v>550000</v>
      </c>
      <c r="F42" s="100">
        <v>96</v>
      </c>
      <c r="G42" s="90">
        <f t="shared" si="0"/>
        <v>220.35256410256412</v>
      </c>
      <c r="H42" s="379">
        <v>0.02</v>
      </c>
      <c r="I42" s="90">
        <f t="shared" si="1"/>
        <v>4.4070512820512828</v>
      </c>
    </row>
    <row r="43" spans="1:9">
      <c r="A43" s="38">
        <v>7</v>
      </c>
      <c r="B43" s="38"/>
      <c r="C43" s="96" t="s">
        <v>3</v>
      </c>
      <c r="D43" s="97" t="s">
        <v>4</v>
      </c>
      <c r="E43" s="98">
        <v>1400000</v>
      </c>
      <c r="F43" s="100">
        <v>96</v>
      </c>
      <c r="G43" s="381">
        <f t="shared" si="0"/>
        <v>560.89743589743591</v>
      </c>
      <c r="H43" s="379">
        <v>0.02</v>
      </c>
      <c r="I43" s="90">
        <f t="shared" si="1"/>
        <v>11.217948717948719</v>
      </c>
    </row>
    <row r="44" spans="1:9">
      <c r="A44" s="1"/>
      <c r="B44" s="42" t="s">
        <v>243</v>
      </c>
      <c r="C44" s="35"/>
      <c r="D44" s="35"/>
      <c r="E44" s="35"/>
      <c r="F44" s="35"/>
      <c r="G44" s="90"/>
      <c r="H44" s="138"/>
      <c r="I44" s="90">
        <f>SUM(I45:I50)</f>
        <v>287.10256410256409</v>
      </c>
    </row>
    <row r="45" spans="1:9">
      <c r="A45" s="38">
        <v>1</v>
      </c>
      <c r="B45" s="38"/>
      <c r="C45" s="96" t="s">
        <v>121</v>
      </c>
      <c r="D45" s="97" t="s">
        <v>5</v>
      </c>
      <c r="E45" s="98">
        <v>50000</v>
      </c>
      <c r="F45" s="100">
        <v>12</v>
      </c>
      <c r="G45" s="90">
        <f t="shared" si="0"/>
        <v>160.25641025641028</v>
      </c>
      <c r="H45" s="138">
        <v>0.55359999999999998</v>
      </c>
      <c r="I45" s="90">
        <f t="shared" si="1"/>
        <v>88.71794871794873</v>
      </c>
    </row>
    <row r="46" spans="1:9">
      <c r="A46" s="38">
        <v>2</v>
      </c>
      <c r="B46" s="38"/>
      <c r="C46" s="96" t="s">
        <v>97</v>
      </c>
      <c r="D46" s="97" t="s">
        <v>4</v>
      </c>
      <c r="E46" s="98">
        <v>720000</v>
      </c>
      <c r="F46" s="100">
        <v>96</v>
      </c>
      <c r="G46" s="90">
        <f t="shared" si="0"/>
        <v>288.46153846153845</v>
      </c>
      <c r="H46" s="138">
        <v>9.2799999999999994E-2</v>
      </c>
      <c r="I46" s="90">
        <f t="shared" si="1"/>
        <v>26.769230769230766</v>
      </c>
    </row>
    <row r="47" spans="1:9">
      <c r="A47" s="38">
        <v>3</v>
      </c>
      <c r="B47" s="38"/>
      <c r="C47" s="96" t="s">
        <v>98</v>
      </c>
      <c r="D47" s="97" t="s">
        <v>4</v>
      </c>
      <c r="E47" s="98">
        <v>250000</v>
      </c>
      <c r="F47" s="100">
        <v>60</v>
      </c>
      <c r="G47" s="90">
        <f t="shared" si="0"/>
        <v>160.25641025641028</v>
      </c>
      <c r="H47" s="138">
        <v>9.2799999999999994E-2</v>
      </c>
      <c r="I47" s="90">
        <f t="shared" si="1"/>
        <v>14.871794871794872</v>
      </c>
    </row>
    <row r="48" spans="1:9">
      <c r="A48" s="38">
        <v>4</v>
      </c>
      <c r="B48" s="38"/>
      <c r="C48" s="96" t="s">
        <v>99</v>
      </c>
      <c r="D48" s="97" t="s">
        <v>5</v>
      </c>
      <c r="E48" s="98">
        <v>165000</v>
      </c>
      <c r="F48" s="100">
        <v>24</v>
      </c>
      <c r="G48" s="90">
        <f t="shared" si="0"/>
        <v>264.42307692307691</v>
      </c>
      <c r="H48" s="138">
        <v>0.55359999999999998</v>
      </c>
      <c r="I48" s="90">
        <f t="shared" si="1"/>
        <v>146.38461538461536</v>
      </c>
    </row>
    <row r="49" spans="1:9">
      <c r="A49" s="38"/>
      <c r="B49" s="38"/>
      <c r="C49" s="96" t="s">
        <v>100</v>
      </c>
      <c r="D49" s="97" t="s">
        <v>4</v>
      </c>
      <c r="E49" s="98">
        <v>1600000</v>
      </c>
      <c r="F49" s="100">
        <v>60</v>
      </c>
      <c r="G49" s="90">
        <f t="shared" si="0"/>
        <v>1025.6410256410256</v>
      </c>
      <c r="H49" s="138">
        <v>4.1999999999999997E-3</v>
      </c>
      <c r="I49" s="90">
        <f t="shared" si="1"/>
        <v>4.3076923076923075</v>
      </c>
    </row>
    <row r="50" spans="1:9">
      <c r="A50" s="38">
        <v>12</v>
      </c>
      <c r="B50" s="38"/>
      <c r="C50" s="96" t="s">
        <v>108</v>
      </c>
      <c r="D50" s="97" t="s">
        <v>4</v>
      </c>
      <c r="E50" s="98">
        <v>2360000</v>
      </c>
      <c r="F50" s="100">
        <v>60</v>
      </c>
      <c r="G50" s="90">
        <f t="shared" ref="G50:G77" si="2">E50/F50/26</f>
        <v>1512.8205128205129</v>
      </c>
      <c r="H50" s="138">
        <v>4.0000000000000001E-3</v>
      </c>
      <c r="I50" s="90">
        <f t="shared" ref="I50:I77" si="3">H50*G50</f>
        <v>6.051282051282052</v>
      </c>
    </row>
    <row r="51" spans="1:9">
      <c r="A51" s="35" t="s">
        <v>29</v>
      </c>
      <c r="B51" s="99" t="s">
        <v>148</v>
      </c>
      <c r="C51" s="29"/>
      <c r="D51" s="29"/>
      <c r="E51" s="29"/>
      <c r="F51" s="40"/>
      <c r="G51" s="90"/>
      <c r="H51" s="138"/>
      <c r="I51" s="90"/>
    </row>
    <row r="52" spans="1:9" ht="46.8">
      <c r="A52" s="1"/>
      <c r="B52" s="58" t="s">
        <v>242</v>
      </c>
      <c r="C52" s="35"/>
      <c r="D52" s="35"/>
      <c r="E52" s="35"/>
      <c r="F52" s="35"/>
      <c r="G52" s="90"/>
      <c r="H52" s="138"/>
      <c r="I52" s="90">
        <f>SUM(I53:I58)</f>
        <v>709.24358974358972</v>
      </c>
    </row>
    <row r="53" spans="1:9">
      <c r="A53" s="38">
        <v>1</v>
      </c>
      <c r="B53" s="38"/>
      <c r="C53" s="96" t="s">
        <v>121</v>
      </c>
      <c r="D53" s="97" t="s">
        <v>5</v>
      </c>
      <c r="E53" s="98">
        <v>50000</v>
      </c>
      <c r="F53" s="100">
        <v>12</v>
      </c>
      <c r="G53" s="90">
        <f t="shared" si="2"/>
        <v>160.25641025641028</v>
      </c>
      <c r="H53" s="138">
        <v>0.55359999999999998</v>
      </c>
      <c r="I53" s="90">
        <f t="shared" si="3"/>
        <v>88.71794871794873</v>
      </c>
    </row>
    <row r="54" spans="1:9">
      <c r="A54" s="38">
        <v>2</v>
      </c>
      <c r="B54" s="38"/>
      <c r="C54" s="96" t="s">
        <v>97</v>
      </c>
      <c r="D54" s="97" t="s">
        <v>4</v>
      </c>
      <c r="E54" s="98">
        <v>720000</v>
      </c>
      <c r="F54" s="100">
        <v>96</v>
      </c>
      <c r="G54" s="90">
        <f t="shared" si="2"/>
        <v>288.46153846153845</v>
      </c>
      <c r="H54" s="138">
        <v>9.2799999999999994E-2</v>
      </c>
      <c r="I54" s="90">
        <f t="shared" si="3"/>
        <v>26.769230769230766</v>
      </c>
    </row>
    <row r="55" spans="1:9">
      <c r="A55" s="38">
        <v>3</v>
      </c>
      <c r="B55" s="38"/>
      <c r="C55" s="96" t="s">
        <v>98</v>
      </c>
      <c r="D55" s="97" t="s">
        <v>4</v>
      </c>
      <c r="E55" s="98">
        <v>250000</v>
      </c>
      <c r="F55" s="100">
        <v>60</v>
      </c>
      <c r="G55" s="90">
        <f t="shared" si="2"/>
        <v>160.25641025641028</v>
      </c>
      <c r="H55" s="138">
        <v>9.2799999999999994E-2</v>
      </c>
      <c r="I55" s="90">
        <f t="shared" si="3"/>
        <v>14.871794871794872</v>
      </c>
    </row>
    <row r="56" spans="1:9">
      <c r="A56" s="38">
        <v>4</v>
      </c>
      <c r="B56" s="38"/>
      <c r="C56" s="96" t="s">
        <v>99</v>
      </c>
      <c r="D56" s="97" t="s">
        <v>5</v>
      </c>
      <c r="E56" s="98">
        <v>165000</v>
      </c>
      <c r="F56" s="100">
        <v>24</v>
      </c>
      <c r="G56" s="90">
        <f t="shared" si="2"/>
        <v>264.42307692307691</v>
      </c>
      <c r="H56" s="138">
        <v>0.55359999999999998</v>
      </c>
      <c r="I56" s="90">
        <f t="shared" si="3"/>
        <v>146.38461538461536</v>
      </c>
    </row>
    <row r="57" spans="1:9">
      <c r="A57" s="38">
        <v>7</v>
      </c>
      <c r="B57" s="38"/>
      <c r="C57" s="96" t="s">
        <v>104</v>
      </c>
      <c r="D57" s="97" t="s">
        <v>4</v>
      </c>
      <c r="E57" s="98">
        <v>550000</v>
      </c>
      <c r="F57" s="100">
        <v>96</v>
      </c>
      <c r="G57" s="90">
        <f t="shared" si="2"/>
        <v>220.35256410256412</v>
      </c>
      <c r="H57" s="138">
        <v>0.55359999999999998</v>
      </c>
      <c r="I57" s="90">
        <f t="shared" si="3"/>
        <v>121.98717948717949</v>
      </c>
    </row>
    <row r="58" spans="1:9">
      <c r="A58" s="38">
        <v>8</v>
      </c>
      <c r="B58" s="38"/>
      <c r="C58" s="96" t="s">
        <v>3</v>
      </c>
      <c r="D58" s="97" t="s">
        <v>4</v>
      </c>
      <c r="E58" s="98">
        <v>1400000</v>
      </c>
      <c r="F58" s="100">
        <v>96</v>
      </c>
      <c r="G58" s="381">
        <f t="shared" si="2"/>
        <v>560.89743589743591</v>
      </c>
      <c r="H58" s="138">
        <v>0.55359999999999998</v>
      </c>
      <c r="I58" s="90">
        <f t="shared" si="3"/>
        <v>310.5128205128205</v>
      </c>
    </row>
    <row r="59" spans="1:9" ht="31.2">
      <c r="A59" s="1"/>
      <c r="B59" s="58" t="s">
        <v>477</v>
      </c>
      <c r="C59" s="35"/>
      <c r="D59" s="35"/>
      <c r="E59" s="35"/>
      <c r="F59" s="35"/>
      <c r="G59" s="90"/>
      <c r="H59" s="138"/>
      <c r="I59" s="90">
        <f>SUM(I60:I66)</f>
        <v>342.55128205128204</v>
      </c>
    </row>
    <row r="60" spans="1:9">
      <c r="A60" s="38">
        <v>1</v>
      </c>
      <c r="B60" s="38"/>
      <c r="C60" s="96" t="s">
        <v>121</v>
      </c>
      <c r="D60" s="97" t="s">
        <v>5</v>
      </c>
      <c r="E60" s="98">
        <v>50000</v>
      </c>
      <c r="F60" s="100">
        <v>12</v>
      </c>
      <c r="G60" s="90">
        <f t="shared" si="2"/>
        <v>160.25641025641028</v>
      </c>
      <c r="H60" s="138">
        <v>0.55359999999999998</v>
      </c>
      <c r="I60" s="90">
        <f t="shared" si="3"/>
        <v>88.71794871794873</v>
      </c>
    </row>
    <row r="61" spans="1:9">
      <c r="A61" s="38">
        <v>2</v>
      </c>
      <c r="B61" s="38"/>
      <c r="C61" s="96" t="s">
        <v>97</v>
      </c>
      <c r="D61" s="97" t="s">
        <v>4</v>
      </c>
      <c r="E61" s="98">
        <v>720000</v>
      </c>
      <c r="F61" s="100">
        <v>96</v>
      </c>
      <c r="G61" s="90">
        <f t="shared" si="2"/>
        <v>288.46153846153845</v>
      </c>
      <c r="H61" s="138">
        <v>9.2799999999999994E-2</v>
      </c>
      <c r="I61" s="90">
        <f t="shared" si="3"/>
        <v>26.769230769230766</v>
      </c>
    </row>
    <row r="62" spans="1:9">
      <c r="A62" s="38">
        <v>3</v>
      </c>
      <c r="B62" s="38"/>
      <c r="C62" s="96" t="s">
        <v>98</v>
      </c>
      <c r="D62" s="97" t="s">
        <v>4</v>
      </c>
      <c r="E62" s="98">
        <v>250000</v>
      </c>
      <c r="F62" s="100">
        <v>60</v>
      </c>
      <c r="G62" s="90">
        <f t="shared" si="2"/>
        <v>160.25641025641028</v>
      </c>
      <c r="H62" s="138">
        <v>9.2799999999999994E-2</v>
      </c>
      <c r="I62" s="90">
        <f t="shared" si="3"/>
        <v>14.871794871794872</v>
      </c>
    </row>
    <row r="63" spans="1:9">
      <c r="A63" s="38">
        <v>4</v>
      </c>
      <c r="B63" s="38"/>
      <c r="C63" s="96" t="s">
        <v>99</v>
      </c>
      <c r="D63" s="97" t="s">
        <v>5</v>
      </c>
      <c r="E63" s="98">
        <v>165000</v>
      </c>
      <c r="F63" s="100">
        <v>24</v>
      </c>
      <c r="G63" s="90">
        <f t="shared" si="2"/>
        <v>264.42307692307691</v>
      </c>
      <c r="H63" s="138">
        <v>0.55359999999999998</v>
      </c>
      <c r="I63" s="90">
        <f t="shared" si="3"/>
        <v>146.38461538461536</v>
      </c>
    </row>
    <row r="64" spans="1:9">
      <c r="A64" s="38">
        <v>5</v>
      </c>
      <c r="B64" s="38"/>
      <c r="C64" s="96" t="s">
        <v>100</v>
      </c>
      <c r="D64" s="97" t="s">
        <v>4</v>
      </c>
      <c r="E64" s="98">
        <v>1600000</v>
      </c>
      <c r="F64" s="100">
        <v>60</v>
      </c>
      <c r="G64" s="90">
        <f t="shared" si="2"/>
        <v>1025.6410256410256</v>
      </c>
      <c r="H64" s="138">
        <v>4.1999999999999997E-3</v>
      </c>
      <c r="I64" s="90">
        <f t="shared" si="3"/>
        <v>4.3076923076923075</v>
      </c>
    </row>
    <row r="65" spans="1:9">
      <c r="A65" s="38">
        <v>6</v>
      </c>
      <c r="B65" s="38"/>
      <c r="C65" s="96" t="s">
        <v>30</v>
      </c>
      <c r="D65" s="97" t="s">
        <v>4</v>
      </c>
      <c r="E65" s="98">
        <v>1000000</v>
      </c>
      <c r="F65" s="100">
        <v>96</v>
      </c>
      <c r="G65" s="90">
        <f t="shared" si="2"/>
        <v>400.64102564102564</v>
      </c>
      <c r="H65" s="138">
        <v>0.1384</v>
      </c>
      <c r="I65" s="90">
        <f t="shared" si="3"/>
        <v>55.448717948717949</v>
      </c>
    </row>
    <row r="66" spans="1:9">
      <c r="A66" s="38">
        <v>7</v>
      </c>
      <c r="B66" s="38"/>
      <c r="C66" s="96" t="s">
        <v>108</v>
      </c>
      <c r="D66" s="97" t="s">
        <v>4</v>
      </c>
      <c r="E66" s="98">
        <v>2360000</v>
      </c>
      <c r="F66" s="100">
        <v>60</v>
      </c>
      <c r="G66" s="90">
        <f t="shared" si="2"/>
        <v>1512.8205128205129</v>
      </c>
      <c r="H66" s="138">
        <v>4.0000000000000001E-3</v>
      </c>
      <c r="I66" s="90">
        <f t="shared" si="3"/>
        <v>6.051282051282052</v>
      </c>
    </row>
    <row r="67" spans="1:9">
      <c r="A67" s="1"/>
      <c r="B67" s="58" t="s">
        <v>241</v>
      </c>
      <c r="C67" s="35"/>
      <c r="D67" s="35"/>
      <c r="E67" s="35"/>
      <c r="F67" s="35"/>
      <c r="G67" s="90"/>
      <c r="H67" s="138"/>
      <c r="I67" s="90">
        <f>SUM(I68:I73)</f>
        <v>1063.8653846153845</v>
      </c>
    </row>
    <row r="68" spans="1:9">
      <c r="A68" s="38">
        <v>1</v>
      </c>
      <c r="B68" s="38"/>
      <c r="C68" s="96" t="s">
        <v>121</v>
      </c>
      <c r="D68" s="97" t="s">
        <v>5</v>
      </c>
      <c r="E68" s="98">
        <v>50000</v>
      </c>
      <c r="F68" s="100">
        <v>12</v>
      </c>
      <c r="G68" s="90">
        <f t="shared" si="2"/>
        <v>160.25641025641028</v>
      </c>
      <c r="H68" s="379">
        <v>0.83039999999999992</v>
      </c>
      <c r="I68" s="90">
        <f t="shared" si="3"/>
        <v>133.07692307692309</v>
      </c>
    </row>
    <row r="69" spans="1:9">
      <c r="A69" s="38">
        <v>2</v>
      </c>
      <c r="B69" s="38"/>
      <c r="C69" s="96" t="s">
        <v>97</v>
      </c>
      <c r="D69" s="97" t="s">
        <v>4</v>
      </c>
      <c r="E69" s="98">
        <v>720000</v>
      </c>
      <c r="F69" s="100">
        <v>96</v>
      </c>
      <c r="G69" s="90">
        <f t="shared" si="2"/>
        <v>288.46153846153845</v>
      </c>
      <c r="H69" s="138">
        <v>0.13919999999999999</v>
      </c>
      <c r="I69" s="90">
        <f t="shared" si="3"/>
        <v>40.153846153846153</v>
      </c>
    </row>
    <row r="70" spans="1:9">
      <c r="A70" s="38">
        <v>3</v>
      </c>
      <c r="B70" s="38"/>
      <c r="C70" s="96" t="s">
        <v>98</v>
      </c>
      <c r="D70" s="97" t="s">
        <v>4</v>
      </c>
      <c r="E70" s="98">
        <v>250000</v>
      </c>
      <c r="F70" s="100">
        <v>60</v>
      </c>
      <c r="G70" s="90">
        <f t="shared" si="2"/>
        <v>160.25641025641028</v>
      </c>
      <c r="H70" s="138">
        <v>0.13919999999999999</v>
      </c>
      <c r="I70" s="90">
        <f t="shared" si="3"/>
        <v>22.30769230769231</v>
      </c>
    </row>
    <row r="71" spans="1:9">
      <c r="A71" s="38">
        <v>4</v>
      </c>
      <c r="B71" s="38"/>
      <c r="C71" s="96" t="s">
        <v>99</v>
      </c>
      <c r="D71" s="97" t="s">
        <v>5</v>
      </c>
      <c r="E71" s="98">
        <v>165000</v>
      </c>
      <c r="F71" s="100">
        <v>24</v>
      </c>
      <c r="G71" s="90">
        <f t="shared" si="2"/>
        <v>264.42307692307691</v>
      </c>
      <c r="H71" s="379">
        <v>0.83039999999999992</v>
      </c>
      <c r="I71" s="90">
        <f t="shared" si="3"/>
        <v>219.57692307692304</v>
      </c>
    </row>
    <row r="72" spans="1:9">
      <c r="A72" s="38">
        <v>7</v>
      </c>
      <c r="B72" s="38"/>
      <c r="C72" s="96" t="s">
        <v>104</v>
      </c>
      <c r="D72" s="97" t="s">
        <v>4</v>
      </c>
      <c r="E72" s="98">
        <v>550000</v>
      </c>
      <c r="F72" s="100">
        <v>96</v>
      </c>
      <c r="G72" s="90">
        <f t="shared" si="2"/>
        <v>220.35256410256412</v>
      </c>
      <c r="H72" s="379">
        <v>0.83039999999999992</v>
      </c>
      <c r="I72" s="90">
        <f t="shared" si="3"/>
        <v>182.98076923076923</v>
      </c>
    </row>
    <row r="73" spans="1:9">
      <c r="A73" s="38">
        <v>8</v>
      </c>
      <c r="B73" s="38"/>
      <c r="C73" s="96" t="s">
        <v>3</v>
      </c>
      <c r="D73" s="97" t="s">
        <v>4</v>
      </c>
      <c r="E73" s="98">
        <v>1400000</v>
      </c>
      <c r="F73" s="100">
        <v>96</v>
      </c>
      <c r="G73" s="381">
        <f t="shared" si="2"/>
        <v>560.89743589743591</v>
      </c>
      <c r="H73" s="379">
        <v>0.83039999999999992</v>
      </c>
      <c r="I73" s="90">
        <f t="shared" si="3"/>
        <v>465.76923076923072</v>
      </c>
    </row>
    <row r="74" spans="1:9" ht="31.2">
      <c r="A74" s="64"/>
      <c r="B74" s="382" t="s">
        <v>478</v>
      </c>
      <c r="C74" s="57"/>
      <c r="D74" s="57"/>
      <c r="E74" s="57"/>
      <c r="F74" s="57"/>
      <c r="G74" s="90"/>
      <c r="H74" s="138"/>
      <c r="I74" s="90">
        <f>SUM(I75:I80)</f>
        <v>6383.1923076923076</v>
      </c>
    </row>
    <row r="75" spans="1:9">
      <c r="A75" s="38">
        <v>1</v>
      </c>
      <c r="B75" s="38"/>
      <c r="C75" s="96" t="s">
        <v>121</v>
      </c>
      <c r="D75" s="97" t="s">
        <v>5</v>
      </c>
      <c r="E75" s="98">
        <v>50000</v>
      </c>
      <c r="F75" s="100">
        <v>12</v>
      </c>
      <c r="G75" s="90">
        <f t="shared" si="2"/>
        <v>160.25641025641028</v>
      </c>
      <c r="H75" s="138">
        <v>4.9824000000000002</v>
      </c>
      <c r="I75" s="90">
        <f t="shared" si="3"/>
        <v>798.46153846153857</v>
      </c>
    </row>
    <row r="76" spans="1:9">
      <c r="A76" s="38">
        <v>2</v>
      </c>
      <c r="B76" s="38"/>
      <c r="C76" s="96" t="s">
        <v>97</v>
      </c>
      <c r="D76" s="97" t="s">
        <v>4</v>
      </c>
      <c r="E76" s="98">
        <v>720000</v>
      </c>
      <c r="F76" s="100">
        <v>96</v>
      </c>
      <c r="G76" s="90">
        <f t="shared" si="2"/>
        <v>288.46153846153845</v>
      </c>
      <c r="H76" s="138">
        <v>0.83519999999999994</v>
      </c>
      <c r="I76" s="90">
        <f t="shared" si="3"/>
        <v>240.92307692307691</v>
      </c>
    </row>
    <row r="77" spans="1:9">
      <c r="A77" s="38">
        <v>3</v>
      </c>
      <c r="B77" s="38"/>
      <c r="C77" s="96" t="s">
        <v>98</v>
      </c>
      <c r="D77" s="97" t="s">
        <v>4</v>
      </c>
      <c r="E77" s="98">
        <v>250000</v>
      </c>
      <c r="F77" s="100">
        <v>60</v>
      </c>
      <c r="G77" s="90">
        <f t="shared" si="2"/>
        <v>160.25641025641028</v>
      </c>
      <c r="H77" s="138">
        <v>0.83519999999999994</v>
      </c>
      <c r="I77" s="90">
        <f t="shared" si="3"/>
        <v>133.84615384615387</v>
      </c>
    </row>
    <row r="78" spans="1:9">
      <c r="A78" s="38">
        <v>4</v>
      </c>
      <c r="B78" s="38"/>
      <c r="C78" s="96" t="s">
        <v>99</v>
      </c>
      <c r="D78" s="97" t="s">
        <v>5</v>
      </c>
      <c r="E78" s="98">
        <v>165000</v>
      </c>
      <c r="F78" s="100">
        <v>24</v>
      </c>
      <c r="G78" s="90">
        <f t="shared" ref="G78:G101" si="4">E78/F78/26</f>
        <v>264.42307692307691</v>
      </c>
      <c r="H78" s="138">
        <v>4.9824000000000002</v>
      </c>
      <c r="I78" s="90">
        <f t="shared" ref="I78:I101" si="5">H78*G78</f>
        <v>1317.4615384615383</v>
      </c>
    </row>
    <row r="79" spans="1:9">
      <c r="A79" s="38">
        <v>7</v>
      </c>
      <c r="B79" s="38"/>
      <c r="C79" s="96" t="s">
        <v>104</v>
      </c>
      <c r="D79" s="97" t="s">
        <v>4</v>
      </c>
      <c r="E79" s="98">
        <v>550000</v>
      </c>
      <c r="F79" s="100">
        <v>96</v>
      </c>
      <c r="G79" s="90">
        <f t="shared" si="4"/>
        <v>220.35256410256412</v>
      </c>
      <c r="H79" s="138">
        <v>4.9824000000000002</v>
      </c>
      <c r="I79" s="90">
        <f t="shared" si="5"/>
        <v>1097.8846153846155</v>
      </c>
    </row>
    <row r="80" spans="1:9">
      <c r="A80" s="38">
        <v>8</v>
      </c>
      <c r="B80" s="38"/>
      <c r="C80" s="96" t="s">
        <v>3</v>
      </c>
      <c r="D80" s="97" t="s">
        <v>4</v>
      </c>
      <c r="E80" s="98">
        <v>1400000</v>
      </c>
      <c r="F80" s="100">
        <v>96</v>
      </c>
      <c r="G80" s="381">
        <f t="shared" si="4"/>
        <v>560.89743589743591</v>
      </c>
      <c r="H80" s="138">
        <v>4.9824000000000002</v>
      </c>
      <c r="I80" s="90">
        <f t="shared" si="5"/>
        <v>2794.6153846153848</v>
      </c>
    </row>
    <row r="81" spans="1:9">
      <c r="A81" s="1"/>
      <c r="B81" s="58" t="s">
        <v>240</v>
      </c>
      <c r="C81" s="35"/>
      <c r="D81" s="35"/>
      <c r="E81" s="35"/>
      <c r="F81" s="35"/>
      <c r="G81" s="90"/>
      <c r="H81" s="138"/>
      <c r="I81" s="90">
        <f>SUM(I82:I87)</f>
        <v>4964.7051282051289</v>
      </c>
    </row>
    <row r="82" spans="1:9">
      <c r="A82" s="38">
        <v>1</v>
      </c>
      <c r="B82" s="38"/>
      <c r="C82" s="96" t="s">
        <v>121</v>
      </c>
      <c r="D82" s="97" t="s">
        <v>5</v>
      </c>
      <c r="E82" s="98">
        <v>50000</v>
      </c>
      <c r="F82" s="100">
        <v>12</v>
      </c>
      <c r="G82" s="90">
        <f t="shared" si="4"/>
        <v>160.25641025641028</v>
      </c>
      <c r="H82" s="138">
        <v>3.8752000000000004</v>
      </c>
      <c r="I82" s="90">
        <f t="shared" si="5"/>
        <v>621.02564102564122</v>
      </c>
    </row>
    <row r="83" spans="1:9">
      <c r="A83" s="38">
        <v>2</v>
      </c>
      <c r="B83" s="38"/>
      <c r="C83" s="96" t="s">
        <v>97</v>
      </c>
      <c r="D83" s="97" t="s">
        <v>4</v>
      </c>
      <c r="E83" s="98">
        <v>720000</v>
      </c>
      <c r="F83" s="100">
        <v>96</v>
      </c>
      <c r="G83" s="90">
        <f t="shared" si="4"/>
        <v>288.46153846153845</v>
      </c>
      <c r="H83" s="379">
        <v>0.64960000000000007</v>
      </c>
      <c r="I83" s="90">
        <f t="shared" si="5"/>
        <v>187.38461538461539</v>
      </c>
    </row>
    <row r="84" spans="1:9">
      <c r="A84" s="38">
        <v>3</v>
      </c>
      <c r="B84" s="38"/>
      <c r="C84" s="96" t="s">
        <v>98</v>
      </c>
      <c r="D84" s="97" t="s">
        <v>4</v>
      </c>
      <c r="E84" s="98">
        <v>250000</v>
      </c>
      <c r="F84" s="100">
        <v>60</v>
      </c>
      <c r="G84" s="90">
        <f t="shared" si="4"/>
        <v>160.25641025641028</v>
      </c>
      <c r="H84" s="379">
        <v>0.64960000000000007</v>
      </c>
      <c r="I84" s="381">
        <f t="shared" si="5"/>
        <v>104.10256410256413</v>
      </c>
    </row>
    <row r="85" spans="1:9">
      <c r="A85" s="38">
        <v>4</v>
      </c>
      <c r="B85" s="38"/>
      <c r="C85" s="96" t="s">
        <v>99</v>
      </c>
      <c r="D85" s="97" t="s">
        <v>5</v>
      </c>
      <c r="E85" s="98">
        <v>165000</v>
      </c>
      <c r="F85" s="100">
        <v>24</v>
      </c>
      <c r="G85" s="90">
        <f t="shared" si="4"/>
        <v>264.42307692307691</v>
      </c>
      <c r="H85" s="138">
        <v>3.8752000000000004</v>
      </c>
      <c r="I85" s="90">
        <f t="shared" si="5"/>
        <v>1024.6923076923078</v>
      </c>
    </row>
    <row r="86" spans="1:9">
      <c r="A86" s="38">
        <v>7</v>
      </c>
      <c r="B86" s="38"/>
      <c r="C86" s="96" t="s">
        <v>104</v>
      </c>
      <c r="D86" s="97" t="s">
        <v>4</v>
      </c>
      <c r="E86" s="98">
        <v>550000</v>
      </c>
      <c r="F86" s="100">
        <v>96</v>
      </c>
      <c r="G86" s="90">
        <f t="shared" si="4"/>
        <v>220.35256410256412</v>
      </c>
      <c r="H86" s="138">
        <v>3.8752000000000004</v>
      </c>
      <c r="I86" s="90">
        <f t="shared" si="5"/>
        <v>853.91025641025658</v>
      </c>
    </row>
    <row r="87" spans="1:9">
      <c r="A87" s="38">
        <v>8</v>
      </c>
      <c r="B87" s="38"/>
      <c r="C87" s="96" t="s">
        <v>3</v>
      </c>
      <c r="D87" s="97" t="s">
        <v>4</v>
      </c>
      <c r="E87" s="98">
        <v>1400000</v>
      </c>
      <c r="F87" s="100">
        <v>96</v>
      </c>
      <c r="G87" s="381">
        <f t="shared" si="4"/>
        <v>560.89743589743591</v>
      </c>
      <c r="H87" s="138">
        <v>3.8752000000000004</v>
      </c>
      <c r="I87" s="90">
        <f t="shared" si="5"/>
        <v>2173.5897435897441</v>
      </c>
    </row>
    <row r="88" spans="1:9" ht="31.2">
      <c r="A88" s="1"/>
      <c r="B88" s="58" t="s">
        <v>239</v>
      </c>
      <c r="C88" s="35"/>
      <c r="D88" s="35"/>
      <c r="E88" s="35"/>
      <c r="F88" s="35"/>
      <c r="G88" s="90"/>
      <c r="H88" s="138"/>
      <c r="I88" s="90">
        <f>SUM(I89:I94)</f>
        <v>3546.2179487179492</v>
      </c>
    </row>
    <row r="89" spans="1:9">
      <c r="A89" s="38">
        <v>1</v>
      </c>
      <c r="B89" s="38"/>
      <c r="C89" s="96" t="s">
        <v>121</v>
      </c>
      <c r="D89" s="97" t="s">
        <v>5</v>
      </c>
      <c r="E89" s="98">
        <v>50000</v>
      </c>
      <c r="F89" s="100">
        <v>12</v>
      </c>
      <c r="G89" s="90">
        <f t="shared" si="4"/>
        <v>160.25641025641028</v>
      </c>
      <c r="H89" s="138">
        <v>2.7680000000000002</v>
      </c>
      <c r="I89" s="90">
        <f t="shared" si="5"/>
        <v>443.5897435897437</v>
      </c>
    </row>
    <row r="90" spans="1:9">
      <c r="A90" s="38">
        <v>2</v>
      </c>
      <c r="B90" s="38"/>
      <c r="C90" s="96" t="s">
        <v>97</v>
      </c>
      <c r="D90" s="97" t="s">
        <v>4</v>
      </c>
      <c r="E90" s="98">
        <v>720000</v>
      </c>
      <c r="F90" s="100">
        <v>96</v>
      </c>
      <c r="G90" s="90">
        <f t="shared" si="4"/>
        <v>288.46153846153845</v>
      </c>
      <c r="H90" s="138">
        <v>0.46399999999999997</v>
      </c>
      <c r="I90" s="90">
        <f t="shared" si="5"/>
        <v>133.84615384615384</v>
      </c>
    </row>
    <row r="91" spans="1:9">
      <c r="A91" s="38">
        <v>3</v>
      </c>
      <c r="B91" s="38"/>
      <c r="C91" s="96" t="s">
        <v>98</v>
      </c>
      <c r="D91" s="97" t="s">
        <v>4</v>
      </c>
      <c r="E91" s="98">
        <v>250000</v>
      </c>
      <c r="F91" s="100">
        <v>60</v>
      </c>
      <c r="G91" s="90">
        <f t="shared" si="4"/>
        <v>160.25641025641028</v>
      </c>
      <c r="H91" s="138">
        <v>0.46399999999999997</v>
      </c>
      <c r="I91" s="90">
        <f t="shared" si="5"/>
        <v>74.358974358974365</v>
      </c>
    </row>
    <row r="92" spans="1:9">
      <c r="A92" s="38">
        <v>4</v>
      </c>
      <c r="B92" s="38"/>
      <c r="C92" s="96" t="s">
        <v>99</v>
      </c>
      <c r="D92" s="97" t="s">
        <v>5</v>
      </c>
      <c r="E92" s="98">
        <v>165000</v>
      </c>
      <c r="F92" s="100">
        <v>24</v>
      </c>
      <c r="G92" s="90">
        <f t="shared" si="4"/>
        <v>264.42307692307691</v>
      </c>
      <c r="H92" s="138">
        <v>2.7680000000000002</v>
      </c>
      <c r="I92" s="90">
        <f t="shared" si="5"/>
        <v>731.92307692307691</v>
      </c>
    </row>
    <row r="93" spans="1:9">
      <c r="A93" s="38">
        <v>7</v>
      </c>
      <c r="B93" s="38"/>
      <c r="C93" s="96" t="s">
        <v>104</v>
      </c>
      <c r="D93" s="97" t="s">
        <v>4</v>
      </c>
      <c r="E93" s="98">
        <v>550000</v>
      </c>
      <c r="F93" s="100">
        <v>96</v>
      </c>
      <c r="G93" s="90">
        <f t="shared" si="4"/>
        <v>220.35256410256412</v>
      </c>
      <c r="H93" s="138">
        <v>2.7680000000000002</v>
      </c>
      <c r="I93" s="90">
        <f t="shared" si="5"/>
        <v>609.93589743589757</v>
      </c>
    </row>
    <row r="94" spans="1:9">
      <c r="A94" s="38">
        <v>8</v>
      </c>
      <c r="B94" s="38"/>
      <c r="C94" s="96" t="s">
        <v>3</v>
      </c>
      <c r="D94" s="97" t="s">
        <v>4</v>
      </c>
      <c r="E94" s="98">
        <v>1400000</v>
      </c>
      <c r="F94" s="100">
        <v>96</v>
      </c>
      <c r="G94" s="381">
        <f t="shared" si="4"/>
        <v>560.89743589743591</v>
      </c>
      <c r="H94" s="138">
        <v>2.7680000000000002</v>
      </c>
      <c r="I94" s="90">
        <f t="shared" si="5"/>
        <v>1552.5641025641028</v>
      </c>
    </row>
    <row r="95" spans="1:9" ht="46.8">
      <c r="A95" s="1"/>
      <c r="B95" s="58" t="s">
        <v>238</v>
      </c>
      <c r="C95" s="35"/>
      <c r="D95" s="35"/>
      <c r="E95" s="35"/>
      <c r="F95" s="35"/>
      <c r="G95" s="90"/>
      <c r="H95" s="138"/>
      <c r="I95" s="90">
        <f>SUM(I96:I101)</f>
        <v>709.24358974358972</v>
      </c>
    </row>
    <row r="96" spans="1:9">
      <c r="A96" s="38">
        <v>1</v>
      </c>
      <c r="B96" s="38"/>
      <c r="C96" s="96" t="s">
        <v>121</v>
      </c>
      <c r="D96" s="97" t="s">
        <v>5</v>
      </c>
      <c r="E96" s="98">
        <v>50000</v>
      </c>
      <c r="F96" s="100">
        <v>12</v>
      </c>
      <c r="G96" s="90">
        <f t="shared" si="4"/>
        <v>160.25641025641028</v>
      </c>
      <c r="H96" s="138">
        <v>0.55359999999999998</v>
      </c>
      <c r="I96" s="90">
        <f t="shared" si="5"/>
        <v>88.71794871794873</v>
      </c>
    </row>
    <row r="97" spans="1:9">
      <c r="A97" s="38">
        <v>2</v>
      </c>
      <c r="B97" s="38"/>
      <c r="C97" s="96" t="s">
        <v>97</v>
      </c>
      <c r="D97" s="97" t="s">
        <v>4</v>
      </c>
      <c r="E97" s="98">
        <v>720000</v>
      </c>
      <c r="F97" s="100">
        <v>96</v>
      </c>
      <c r="G97" s="90">
        <f t="shared" si="4"/>
        <v>288.46153846153845</v>
      </c>
      <c r="H97" s="138">
        <v>9.2799999999999994E-2</v>
      </c>
      <c r="I97" s="90">
        <f t="shared" si="5"/>
        <v>26.769230769230766</v>
      </c>
    </row>
    <row r="98" spans="1:9">
      <c r="A98" s="38">
        <v>3</v>
      </c>
      <c r="B98" s="38"/>
      <c r="C98" s="96" t="s">
        <v>98</v>
      </c>
      <c r="D98" s="97" t="s">
        <v>4</v>
      </c>
      <c r="E98" s="98">
        <v>250000</v>
      </c>
      <c r="F98" s="100">
        <v>60</v>
      </c>
      <c r="G98" s="90">
        <f t="shared" si="4"/>
        <v>160.25641025641028</v>
      </c>
      <c r="H98" s="138">
        <v>9.2799999999999994E-2</v>
      </c>
      <c r="I98" s="90">
        <f t="shared" si="5"/>
        <v>14.871794871794872</v>
      </c>
    </row>
    <row r="99" spans="1:9">
      <c r="A99" s="38">
        <v>4</v>
      </c>
      <c r="B99" s="38"/>
      <c r="C99" s="96" t="s">
        <v>99</v>
      </c>
      <c r="D99" s="97" t="s">
        <v>5</v>
      </c>
      <c r="E99" s="98">
        <v>165000</v>
      </c>
      <c r="F99" s="100">
        <v>24</v>
      </c>
      <c r="G99" s="90">
        <f t="shared" si="4"/>
        <v>264.42307692307691</v>
      </c>
      <c r="H99" s="138">
        <v>0.55359999999999998</v>
      </c>
      <c r="I99" s="90">
        <f t="shared" si="5"/>
        <v>146.38461538461536</v>
      </c>
    </row>
    <row r="100" spans="1:9">
      <c r="A100" s="38">
        <v>7</v>
      </c>
      <c r="B100" s="38"/>
      <c r="C100" s="96" t="s">
        <v>104</v>
      </c>
      <c r="D100" s="97" t="s">
        <v>4</v>
      </c>
      <c r="E100" s="98">
        <v>550000</v>
      </c>
      <c r="F100" s="100">
        <v>96</v>
      </c>
      <c r="G100" s="90">
        <f t="shared" si="4"/>
        <v>220.35256410256412</v>
      </c>
      <c r="H100" s="138">
        <v>0.55359999999999998</v>
      </c>
      <c r="I100" s="90">
        <f t="shared" si="5"/>
        <v>121.98717948717949</v>
      </c>
    </row>
    <row r="101" spans="1:9">
      <c r="A101" s="38">
        <v>8</v>
      </c>
      <c r="B101" s="38"/>
      <c r="C101" s="96" t="s">
        <v>3</v>
      </c>
      <c r="D101" s="97" t="s">
        <v>4</v>
      </c>
      <c r="E101" s="98">
        <v>1400000</v>
      </c>
      <c r="F101" s="100">
        <v>96</v>
      </c>
      <c r="G101" s="381">
        <f t="shared" si="4"/>
        <v>560.89743589743591</v>
      </c>
      <c r="H101" s="138">
        <v>0.55359999999999998</v>
      </c>
      <c r="I101" s="90">
        <f t="shared" si="5"/>
        <v>310.5128205128205</v>
      </c>
    </row>
    <row r="102" spans="1:9">
      <c r="A102" s="1"/>
      <c r="B102" s="58" t="s">
        <v>237</v>
      </c>
      <c r="C102" s="35"/>
      <c r="D102" s="35"/>
      <c r="E102" s="35"/>
      <c r="F102" s="35"/>
      <c r="G102" s="90"/>
      <c r="H102" s="138"/>
      <c r="I102" s="90">
        <f>SUM(I103:I108)</f>
        <v>9220.1666666666679</v>
      </c>
    </row>
    <row r="103" spans="1:9">
      <c r="A103" s="38">
        <v>1</v>
      </c>
      <c r="B103" s="38"/>
      <c r="C103" s="96" t="s">
        <v>121</v>
      </c>
      <c r="D103" s="97" t="s">
        <v>5</v>
      </c>
      <c r="E103" s="98">
        <v>50000</v>
      </c>
      <c r="F103" s="100">
        <v>12</v>
      </c>
      <c r="G103" s="90">
        <f t="shared" ref="G103:G124" si="6">E103/F103/26</f>
        <v>160.25641025641028</v>
      </c>
      <c r="H103" s="138">
        <v>7.1968000000000005</v>
      </c>
      <c r="I103" s="90">
        <f t="shared" ref="I103:I124" si="7">H103*G103</f>
        <v>1153.3333333333335</v>
      </c>
    </row>
    <row r="104" spans="1:9">
      <c r="A104" s="38">
        <v>2</v>
      </c>
      <c r="B104" s="38"/>
      <c r="C104" s="96" t="s">
        <v>97</v>
      </c>
      <c r="D104" s="97" t="s">
        <v>4</v>
      </c>
      <c r="E104" s="98">
        <v>720000</v>
      </c>
      <c r="F104" s="100">
        <v>96</v>
      </c>
      <c r="G104" s="90">
        <f t="shared" si="6"/>
        <v>288.46153846153845</v>
      </c>
      <c r="H104" s="138">
        <v>1.2063999999999999</v>
      </c>
      <c r="I104" s="22">
        <f t="shared" si="7"/>
        <v>347.99999999999994</v>
      </c>
    </row>
    <row r="105" spans="1:9">
      <c r="A105" s="38">
        <v>3</v>
      </c>
      <c r="B105" s="38"/>
      <c r="C105" s="96" t="s">
        <v>98</v>
      </c>
      <c r="D105" s="97" t="s">
        <v>4</v>
      </c>
      <c r="E105" s="98">
        <v>250000</v>
      </c>
      <c r="F105" s="100">
        <v>60</v>
      </c>
      <c r="G105" s="90">
        <f t="shared" si="6"/>
        <v>160.25641025641028</v>
      </c>
      <c r="H105" s="138">
        <v>1.2063999999999999</v>
      </c>
      <c r="I105" s="90">
        <f t="shared" si="7"/>
        <v>193.33333333333334</v>
      </c>
    </row>
    <row r="106" spans="1:9">
      <c r="A106" s="38">
        <v>4</v>
      </c>
      <c r="B106" s="38"/>
      <c r="C106" s="96" t="s">
        <v>99</v>
      </c>
      <c r="D106" s="97" t="s">
        <v>5</v>
      </c>
      <c r="E106" s="98">
        <v>165000</v>
      </c>
      <c r="F106" s="100">
        <v>24</v>
      </c>
      <c r="G106" s="90">
        <f t="shared" si="6"/>
        <v>264.42307692307691</v>
      </c>
      <c r="H106" s="138">
        <v>7.1968000000000005</v>
      </c>
      <c r="I106" s="22">
        <f t="shared" si="7"/>
        <v>1903</v>
      </c>
    </row>
    <row r="107" spans="1:9">
      <c r="A107" s="38">
        <v>7</v>
      </c>
      <c r="B107" s="38"/>
      <c r="C107" s="96" t="s">
        <v>104</v>
      </c>
      <c r="D107" s="97" t="s">
        <v>4</v>
      </c>
      <c r="E107" s="98">
        <v>550000</v>
      </c>
      <c r="F107" s="100">
        <v>96</v>
      </c>
      <c r="G107" s="90">
        <f t="shared" si="6"/>
        <v>220.35256410256412</v>
      </c>
      <c r="H107" s="138">
        <v>7.1968000000000005</v>
      </c>
      <c r="I107" s="90">
        <f t="shared" si="7"/>
        <v>1585.8333333333335</v>
      </c>
    </row>
    <row r="108" spans="1:9">
      <c r="A108" s="38">
        <v>8</v>
      </c>
      <c r="B108" s="38"/>
      <c r="C108" s="96" t="s">
        <v>3</v>
      </c>
      <c r="D108" s="97" t="s">
        <v>4</v>
      </c>
      <c r="E108" s="98">
        <v>1400000</v>
      </c>
      <c r="F108" s="100">
        <v>96</v>
      </c>
      <c r="G108" s="381">
        <f t="shared" si="6"/>
        <v>560.89743589743591</v>
      </c>
      <c r="H108" s="138">
        <v>7.1968000000000005</v>
      </c>
      <c r="I108" s="90">
        <f t="shared" si="7"/>
        <v>4036.666666666667</v>
      </c>
    </row>
    <row r="109" spans="1:9" ht="31.2">
      <c r="A109" s="1"/>
      <c r="B109" s="58" t="s">
        <v>236</v>
      </c>
      <c r="C109" s="35"/>
      <c r="D109" s="35"/>
      <c r="E109" s="35"/>
      <c r="F109" s="35"/>
      <c r="G109" s="90"/>
      <c r="H109" s="138"/>
      <c r="I109" s="90">
        <f>SUM(I110:I115)</f>
        <v>603.18376068376074</v>
      </c>
    </row>
    <row r="110" spans="1:9">
      <c r="A110" s="38">
        <v>1</v>
      </c>
      <c r="B110" s="38"/>
      <c r="C110" s="96" t="s">
        <v>121</v>
      </c>
      <c r="D110" s="97" t="s">
        <v>5</v>
      </c>
      <c r="E110" s="98">
        <v>50000</v>
      </c>
      <c r="F110" s="100">
        <v>12</v>
      </c>
      <c r="G110" s="90">
        <f t="shared" si="6"/>
        <v>160.25641025641028</v>
      </c>
      <c r="H110" s="138">
        <v>1.3840000000000001</v>
      </c>
      <c r="I110" s="90">
        <f t="shared" si="7"/>
        <v>221.79487179487185</v>
      </c>
    </row>
    <row r="111" spans="1:9">
      <c r="A111" s="38">
        <v>2</v>
      </c>
      <c r="B111" s="38"/>
      <c r="C111" s="96" t="s">
        <v>97</v>
      </c>
      <c r="D111" s="97" t="s">
        <v>4</v>
      </c>
      <c r="E111" s="98">
        <v>500000</v>
      </c>
      <c r="F111" s="100">
        <v>60</v>
      </c>
      <c r="G111" s="90">
        <f t="shared" si="6"/>
        <v>320.51282051282055</v>
      </c>
      <c r="H111" s="138">
        <v>0.23199999999999998</v>
      </c>
      <c r="I111" s="90">
        <f t="shared" si="7"/>
        <v>74.358974358974365</v>
      </c>
    </row>
    <row r="112" spans="1:9">
      <c r="A112" s="38">
        <v>3</v>
      </c>
      <c r="B112" s="38"/>
      <c r="C112" s="96" t="s">
        <v>98</v>
      </c>
      <c r="D112" s="97" t="s">
        <v>4</v>
      </c>
      <c r="E112" s="98">
        <v>250000</v>
      </c>
      <c r="F112" s="100">
        <v>60</v>
      </c>
      <c r="G112" s="90">
        <f t="shared" si="6"/>
        <v>160.25641025641028</v>
      </c>
      <c r="H112" s="138">
        <v>0.23199999999999998</v>
      </c>
      <c r="I112" s="90">
        <f t="shared" si="7"/>
        <v>37.179487179487182</v>
      </c>
    </row>
    <row r="113" spans="1:9">
      <c r="A113" s="38">
        <v>4</v>
      </c>
      <c r="B113" s="38"/>
      <c r="C113" s="96" t="s">
        <v>99</v>
      </c>
      <c r="D113" s="97" t="s">
        <v>5</v>
      </c>
      <c r="E113" s="98">
        <v>40000</v>
      </c>
      <c r="F113" s="100">
        <v>36</v>
      </c>
      <c r="G113" s="90">
        <f t="shared" si="6"/>
        <v>42.735042735042732</v>
      </c>
      <c r="H113" s="138">
        <v>1.3840000000000001</v>
      </c>
      <c r="I113" s="90">
        <f t="shared" si="7"/>
        <v>59.145299145299148</v>
      </c>
    </row>
    <row r="114" spans="1:9">
      <c r="A114" s="38">
        <v>7</v>
      </c>
      <c r="B114" s="38"/>
      <c r="C114" s="96" t="s">
        <v>104</v>
      </c>
      <c r="D114" s="97" t="s">
        <v>4</v>
      </c>
      <c r="E114" s="98">
        <v>80000</v>
      </c>
      <c r="F114" s="100">
        <v>96</v>
      </c>
      <c r="G114" s="90">
        <f t="shared" si="6"/>
        <v>32.051282051282051</v>
      </c>
      <c r="H114" s="138">
        <v>1.3840000000000001</v>
      </c>
      <c r="I114" s="90">
        <f t="shared" si="7"/>
        <v>44.358974358974365</v>
      </c>
    </row>
    <row r="115" spans="1:9">
      <c r="A115" s="38">
        <v>8</v>
      </c>
      <c r="B115" s="38"/>
      <c r="C115" s="96" t="s">
        <v>3</v>
      </c>
      <c r="D115" s="97" t="s">
        <v>4</v>
      </c>
      <c r="E115" s="98">
        <v>300000</v>
      </c>
      <c r="F115" s="100">
        <v>96</v>
      </c>
      <c r="G115" s="90">
        <f t="shared" si="6"/>
        <v>120.19230769230769</v>
      </c>
      <c r="H115" s="138">
        <v>1.3840000000000001</v>
      </c>
      <c r="I115" s="90">
        <f t="shared" si="7"/>
        <v>166.34615384615387</v>
      </c>
    </row>
    <row r="116" spans="1:9" ht="46.8">
      <c r="A116" s="1"/>
      <c r="B116" s="58" t="s">
        <v>479</v>
      </c>
      <c r="C116" s="35"/>
      <c r="D116" s="35"/>
      <c r="E116" s="35"/>
      <c r="F116" s="35"/>
      <c r="G116" s="90"/>
      <c r="H116" s="138"/>
      <c r="I116" s="90">
        <f>SUM(I117:I124)</f>
        <v>373.41025641025641</v>
      </c>
    </row>
    <row r="117" spans="1:9">
      <c r="A117" s="38">
        <v>1</v>
      </c>
      <c r="B117" s="38"/>
      <c r="C117" s="96" t="s">
        <v>121</v>
      </c>
      <c r="D117" s="97" t="s">
        <v>5</v>
      </c>
      <c r="E117" s="98">
        <v>50000</v>
      </c>
      <c r="F117" s="100">
        <v>12</v>
      </c>
      <c r="G117" s="90">
        <f t="shared" si="6"/>
        <v>160.25641025641028</v>
      </c>
      <c r="H117" s="138">
        <v>0.27679999999999999</v>
      </c>
      <c r="I117" s="90">
        <f t="shared" si="7"/>
        <v>44.358974358974365</v>
      </c>
    </row>
    <row r="118" spans="1:9">
      <c r="A118" s="38">
        <v>2</v>
      </c>
      <c r="B118" s="38"/>
      <c r="C118" s="96" t="s">
        <v>97</v>
      </c>
      <c r="D118" s="97" t="s">
        <v>4</v>
      </c>
      <c r="E118" s="98">
        <v>720000</v>
      </c>
      <c r="F118" s="100">
        <v>96</v>
      </c>
      <c r="G118" s="90">
        <f t="shared" si="6"/>
        <v>288.46153846153845</v>
      </c>
      <c r="H118" s="138">
        <v>4.6399999999999997E-2</v>
      </c>
      <c r="I118" s="90">
        <f t="shared" si="7"/>
        <v>13.384615384615383</v>
      </c>
    </row>
    <row r="119" spans="1:9">
      <c r="A119" s="38">
        <v>3</v>
      </c>
      <c r="B119" s="38"/>
      <c r="C119" s="96" t="s">
        <v>98</v>
      </c>
      <c r="D119" s="97" t="s">
        <v>4</v>
      </c>
      <c r="E119" s="98">
        <v>250000</v>
      </c>
      <c r="F119" s="100">
        <v>60</v>
      </c>
      <c r="G119" s="90">
        <f t="shared" si="6"/>
        <v>160.25641025641028</v>
      </c>
      <c r="H119" s="138">
        <v>4.6399999999999997E-2</v>
      </c>
      <c r="I119" s="90">
        <f t="shared" si="7"/>
        <v>7.4358974358974361</v>
      </c>
    </row>
    <row r="120" spans="1:9">
      <c r="A120" s="38">
        <v>4</v>
      </c>
      <c r="B120" s="38"/>
      <c r="C120" s="96" t="s">
        <v>99</v>
      </c>
      <c r="D120" s="97" t="s">
        <v>5</v>
      </c>
      <c r="E120" s="98">
        <v>165000</v>
      </c>
      <c r="F120" s="100">
        <v>24</v>
      </c>
      <c r="G120" s="90">
        <f t="shared" si="6"/>
        <v>264.42307692307691</v>
      </c>
      <c r="H120" s="138">
        <v>0.27679999999999999</v>
      </c>
      <c r="I120" s="90">
        <f t="shared" si="7"/>
        <v>73.192307692307679</v>
      </c>
    </row>
    <row r="121" spans="1:9">
      <c r="A121" s="38">
        <v>5</v>
      </c>
      <c r="B121" s="38"/>
      <c r="C121" s="96" t="s">
        <v>100</v>
      </c>
      <c r="D121" s="97" t="s">
        <v>4</v>
      </c>
      <c r="E121" s="98">
        <v>1600000</v>
      </c>
      <c r="F121" s="100">
        <v>60</v>
      </c>
      <c r="G121" s="90">
        <f t="shared" si="6"/>
        <v>1025.6410256410256</v>
      </c>
      <c r="H121" s="138">
        <v>2.0999999999999999E-3</v>
      </c>
      <c r="I121" s="90">
        <f t="shared" si="7"/>
        <v>2.1538461538461537</v>
      </c>
    </row>
    <row r="122" spans="1:9">
      <c r="A122" s="38">
        <v>6</v>
      </c>
      <c r="B122" s="38"/>
      <c r="C122" s="96" t="s">
        <v>101</v>
      </c>
      <c r="D122" s="97" t="s">
        <v>4</v>
      </c>
      <c r="E122" s="98">
        <v>1500000</v>
      </c>
      <c r="F122" s="100">
        <v>60</v>
      </c>
      <c r="G122" s="90">
        <f t="shared" si="6"/>
        <v>961.53846153846155</v>
      </c>
      <c r="H122" s="138">
        <v>1.7299999999999999E-2</v>
      </c>
      <c r="I122" s="90">
        <f t="shared" si="7"/>
        <v>16.634615384615383</v>
      </c>
    </row>
    <row r="123" spans="1:9">
      <c r="A123" s="38">
        <v>7</v>
      </c>
      <c r="B123" s="38"/>
      <c r="C123" s="96" t="s">
        <v>104</v>
      </c>
      <c r="D123" s="97" t="s">
        <v>4</v>
      </c>
      <c r="E123" s="98">
        <v>550000</v>
      </c>
      <c r="F123" s="100">
        <v>96</v>
      </c>
      <c r="G123" s="90">
        <f t="shared" si="6"/>
        <v>220.35256410256412</v>
      </c>
      <c r="H123" s="138">
        <v>0.27679999999999999</v>
      </c>
      <c r="I123" s="90">
        <f t="shared" si="7"/>
        <v>60.993589743589745</v>
      </c>
    </row>
    <row r="124" spans="1:9">
      <c r="A124" s="38">
        <v>8</v>
      </c>
      <c r="B124" s="38"/>
      <c r="C124" s="96" t="s">
        <v>3</v>
      </c>
      <c r="D124" s="97" t="s">
        <v>4</v>
      </c>
      <c r="E124" s="98">
        <v>1400000</v>
      </c>
      <c r="F124" s="100">
        <v>96</v>
      </c>
      <c r="G124" s="381">
        <f t="shared" si="6"/>
        <v>560.89743589743591</v>
      </c>
      <c r="H124" s="138">
        <v>0.27679999999999999</v>
      </c>
      <c r="I124" s="90">
        <f t="shared" si="7"/>
        <v>155.25641025641025</v>
      </c>
    </row>
    <row r="125" spans="1:9" ht="31.2">
      <c r="A125" s="1"/>
      <c r="B125" s="58" t="s">
        <v>235</v>
      </c>
      <c r="C125" s="35"/>
      <c r="D125" s="35"/>
      <c r="E125" s="35"/>
      <c r="F125" s="35"/>
      <c r="G125" s="90"/>
      <c r="H125" s="138"/>
      <c r="I125" s="90">
        <f>SUM(I126:I131)</f>
        <v>354.62179487179486</v>
      </c>
    </row>
    <row r="126" spans="1:9">
      <c r="A126" s="38">
        <v>1</v>
      </c>
      <c r="B126" s="38"/>
      <c r="C126" s="96" t="s">
        <v>121</v>
      </c>
      <c r="D126" s="97" t="s">
        <v>5</v>
      </c>
      <c r="E126" s="98">
        <v>50000</v>
      </c>
      <c r="F126" s="100">
        <v>12</v>
      </c>
      <c r="G126" s="90">
        <f t="shared" ref="G126:G161" si="8">E126/F126/26</f>
        <v>160.25641025641028</v>
      </c>
      <c r="H126" s="138">
        <v>0.27679999999999999</v>
      </c>
      <c r="I126" s="90">
        <f t="shared" ref="I126:I161" si="9">H126*G126</f>
        <v>44.358974358974365</v>
      </c>
    </row>
    <row r="127" spans="1:9">
      <c r="A127" s="38">
        <v>2</v>
      </c>
      <c r="B127" s="38"/>
      <c r="C127" s="96" t="s">
        <v>97</v>
      </c>
      <c r="D127" s="97" t="s">
        <v>4</v>
      </c>
      <c r="E127" s="98">
        <v>720000</v>
      </c>
      <c r="F127" s="100">
        <v>96</v>
      </c>
      <c r="G127" s="90">
        <f t="shared" si="8"/>
        <v>288.46153846153845</v>
      </c>
      <c r="H127" s="138">
        <v>4.6399999999999997E-2</v>
      </c>
      <c r="I127" s="90">
        <f t="shared" si="9"/>
        <v>13.384615384615383</v>
      </c>
    </row>
    <row r="128" spans="1:9">
      <c r="A128" s="38">
        <v>3</v>
      </c>
      <c r="B128" s="38"/>
      <c r="C128" s="96" t="s">
        <v>98</v>
      </c>
      <c r="D128" s="97" t="s">
        <v>4</v>
      </c>
      <c r="E128" s="98">
        <v>250000</v>
      </c>
      <c r="F128" s="100">
        <v>60</v>
      </c>
      <c r="G128" s="90">
        <f t="shared" si="8"/>
        <v>160.25641025641028</v>
      </c>
      <c r="H128" s="138">
        <v>4.6399999999999997E-2</v>
      </c>
      <c r="I128" s="90">
        <f t="shared" si="9"/>
        <v>7.4358974358974361</v>
      </c>
    </row>
    <row r="129" spans="1:9">
      <c r="A129" s="38">
        <v>4</v>
      </c>
      <c r="B129" s="38"/>
      <c r="C129" s="96" t="s">
        <v>99</v>
      </c>
      <c r="D129" s="97" t="s">
        <v>5</v>
      </c>
      <c r="E129" s="98">
        <v>165000</v>
      </c>
      <c r="F129" s="100">
        <v>24</v>
      </c>
      <c r="G129" s="90">
        <f t="shared" si="8"/>
        <v>264.42307692307691</v>
      </c>
      <c r="H129" s="138">
        <v>0.27679999999999999</v>
      </c>
      <c r="I129" s="90">
        <f t="shared" si="9"/>
        <v>73.192307692307679</v>
      </c>
    </row>
    <row r="130" spans="1:9">
      <c r="A130" s="38">
        <v>7</v>
      </c>
      <c r="B130" s="38"/>
      <c r="C130" s="96" t="s">
        <v>104</v>
      </c>
      <c r="D130" s="97" t="s">
        <v>4</v>
      </c>
      <c r="E130" s="98">
        <v>550000</v>
      </c>
      <c r="F130" s="100">
        <v>96</v>
      </c>
      <c r="G130" s="90">
        <f t="shared" si="8"/>
        <v>220.35256410256412</v>
      </c>
      <c r="H130" s="138">
        <v>0.27679999999999999</v>
      </c>
      <c r="I130" s="90">
        <f t="shared" si="9"/>
        <v>60.993589743589745</v>
      </c>
    </row>
    <row r="131" spans="1:9">
      <c r="A131" s="38">
        <v>8</v>
      </c>
      <c r="B131" s="38"/>
      <c r="C131" s="96" t="s">
        <v>3</v>
      </c>
      <c r="D131" s="97" t="s">
        <v>4</v>
      </c>
      <c r="E131" s="98">
        <v>1400000</v>
      </c>
      <c r="F131" s="100">
        <v>96</v>
      </c>
      <c r="G131" s="90">
        <f t="shared" si="8"/>
        <v>560.89743589743591</v>
      </c>
      <c r="H131" s="138">
        <v>0.27679999999999999</v>
      </c>
      <c r="I131" s="90">
        <f t="shared" si="9"/>
        <v>155.25641025641025</v>
      </c>
    </row>
    <row r="132" spans="1:9" ht="31.2">
      <c r="A132" s="1"/>
      <c r="B132" s="58" t="s">
        <v>234</v>
      </c>
      <c r="C132" s="35"/>
      <c r="D132" s="35"/>
      <c r="E132" s="35"/>
      <c r="F132" s="35"/>
      <c r="G132" s="90"/>
      <c r="H132" s="138"/>
      <c r="I132" s="90">
        <f>SUM(I133:I139)</f>
        <v>1072.9423076923076</v>
      </c>
    </row>
    <row r="133" spans="1:9">
      <c r="A133" s="38">
        <v>1</v>
      </c>
      <c r="B133" s="38"/>
      <c r="C133" s="96" t="s">
        <v>121</v>
      </c>
      <c r="D133" s="97" t="s">
        <v>5</v>
      </c>
      <c r="E133" s="98">
        <v>50000</v>
      </c>
      <c r="F133" s="100">
        <v>12</v>
      </c>
      <c r="G133" s="90">
        <f t="shared" si="8"/>
        <v>160.25641025641028</v>
      </c>
      <c r="H133" s="379">
        <v>0.83039999999999992</v>
      </c>
      <c r="I133" s="90">
        <f t="shared" si="9"/>
        <v>133.07692307692309</v>
      </c>
    </row>
    <row r="134" spans="1:9">
      <c r="A134" s="38">
        <v>2</v>
      </c>
      <c r="B134" s="38"/>
      <c r="C134" s="96" t="s">
        <v>97</v>
      </c>
      <c r="D134" s="97" t="s">
        <v>4</v>
      </c>
      <c r="E134" s="98">
        <v>720000</v>
      </c>
      <c r="F134" s="100">
        <v>96</v>
      </c>
      <c r="G134" s="90">
        <f t="shared" si="8"/>
        <v>288.46153846153845</v>
      </c>
      <c r="H134" s="138">
        <v>0.13919999999999999</v>
      </c>
      <c r="I134" s="90">
        <f t="shared" si="9"/>
        <v>40.153846153846153</v>
      </c>
    </row>
    <row r="135" spans="1:9">
      <c r="A135" s="38">
        <v>3</v>
      </c>
      <c r="B135" s="38"/>
      <c r="C135" s="96" t="s">
        <v>98</v>
      </c>
      <c r="D135" s="97" t="s">
        <v>4</v>
      </c>
      <c r="E135" s="98">
        <v>250000</v>
      </c>
      <c r="F135" s="100">
        <v>60</v>
      </c>
      <c r="G135" s="90">
        <f t="shared" si="8"/>
        <v>160.25641025641028</v>
      </c>
      <c r="H135" s="138">
        <v>0.13919999999999999</v>
      </c>
      <c r="I135" s="90">
        <f t="shared" si="9"/>
        <v>22.30769230769231</v>
      </c>
    </row>
    <row r="136" spans="1:9">
      <c r="A136" s="38">
        <v>4</v>
      </c>
      <c r="B136" s="38"/>
      <c r="C136" s="96" t="s">
        <v>99</v>
      </c>
      <c r="D136" s="97" t="s">
        <v>5</v>
      </c>
      <c r="E136" s="98">
        <v>165000</v>
      </c>
      <c r="F136" s="100">
        <v>24</v>
      </c>
      <c r="G136" s="90">
        <f t="shared" si="8"/>
        <v>264.42307692307691</v>
      </c>
      <c r="H136" s="379">
        <v>0.83039999999999992</v>
      </c>
      <c r="I136" s="90">
        <f t="shared" si="9"/>
        <v>219.57692307692304</v>
      </c>
    </row>
    <row r="137" spans="1:9">
      <c r="A137" s="38">
        <v>7</v>
      </c>
      <c r="B137" s="38"/>
      <c r="C137" s="96" t="s">
        <v>104</v>
      </c>
      <c r="D137" s="97" t="s">
        <v>4</v>
      </c>
      <c r="E137" s="98">
        <v>550000</v>
      </c>
      <c r="F137" s="100">
        <v>96</v>
      </c>
      <c r="G137" s="90">
        <f t="shared" si="8"/>
        <v>220.35256410256412</v>
      </c>
      <c r="H137" s="379">
        <v>0.83039999999999992</v>
      </c>
      <c r="I137" s="90">
        <f t="shared" si="9"/>
        <v>182.98076923076923</v>
      </c>
    </row>
    <row r="138" spans="1:9">
      <c r="A138" s="38">
        <v>8</v>
      </c>
      <c r="B138" s="38"/>
      <c r="C138" s="96" t="s">
        <v>3</v>
      </c>
      <c r="D138" s="97" t="s">
        <v>4</v>
      </c>
      <c r="E138" s="98">
        <v>1400000</v>
      </c>
      <c r="F138" s="100">
        <v>96</v>
      </c>
      <c r="G138" s="381">
        <f t="shared" si="8"/>
        <v>560.89743589743591</v>
      </c>
      <c r="H138" s="379">
        <v>0.83039999999999992</v>
      </c>
      <c r="I138" s="90">
        <f t="shared" si="9"/>
        <v>465.76923076923072</v>
      </c>
    </row>
    <row r="139" spans="1:9">
      <c r="A139" s="38">
        <v>17</v>
      </c>
      <c r="B139" s="38"/>
      <c r="C139" s="96" t="s">
        <v>108</v>
      </c>
      <c r="D139" s="97" t="s">
        <v>4</v>
      </c>
      <c r="E139" s="98">
        <v>2360000</v>
      </c>
      <c r="F139" s="100">
        <v>60</v>
      </c>
      <c r="G139" s="90">
        <f t="shared" si="8"/>
        <v>1512.8205128205129</v>
      </c>
      <c r="H139" s="138">
        <v>6.0000000000000001E-3</v>
      </c>
      <c r="I139" s="90">
        <f t="shared" si="9"/>
        <v>9.0769230769230784</v>
      </c>
    </row>
    <row r="140" spans="1:9" s="43" customFormat="1" hidden="1">
      <c r="A140" s="111">
        <v>1</v>
      </c>
      <c r="B140" s="111"/>
      <c r="C140" s="112" t="s">
        <v>121</v>
      </c>
      <c r="D140" s="41" t="s">
        <v>5</v>
      </c>
      <c r="E140" s="113">
        <v>50000</v>
      </c>
      <c r="F140" s="111">
        <v>12</v>
      </c>
      <c r="G140" s="114">
        <f t="shared" si="8"/>
        <v>160.25641025641028</v>
      </c>
      <c r="H140" s="139">
        <v>2.7680000000000002</v>
      </c>
      <c r="I140" s="114">
        <f t="shared" si="9"/>
        <v>443.5897435897437</v>
      </c>
    </row>
    <row r="141" spans="1:9" s="43" customFormat="1" hidden="1">
      <c r="A141" s="111">
        <v>2</v>
      </c>
      <c r="B141" s="111"/>
      <c r="C141" s="112" t="s">
        <v>97</v>
      </c>
      <c r="D141" s="41" t="s">
        <v>4</v>
      </c>
      <c r="E141" s="113">
        <v>500000</v>
      </c>
      <c r="F141" s="111">
        <v>60</v>
      </c>
      <c r="G141" s="114">
        <f t="shared" si="8"/>
        <v>320.51282051282055</v>
      </c>
      <c r="H141" s="139">
        <v>0.46399999999999997</v>
      </c>
      <c r="I141" s="114">
        <f t="shared" si="9"/>
        <v>148.71794871794873</v>
      </c>
    </row>
    <row r="142" spans="1:9" s="43" customFormat="1" hidden="1">
      <c r="A142" s="111">
        <v>3</v>
      </c>
      <c r="B142" s="111"/>
      <c r="C142" s="112" t="s">
        <v>98</v>
      </c>
      <c r="D142" s="41" t="s">
        <v>4</v>
      </c>
      <c r="E142" s="113">
        <v>250000</v>
      </c>
      <c r="F142" s="111">
        <v>60</v>
      </c>
      <c r="G142" s="114">
        <f t="shared" si="8"/>
        <v>160.25641025641028</v>
      </c>
      <c r="H142" s="139">
        <v>0.46399999999999997</v>
      </c>
      <c r="I142" s="114">
        <f t="shared" si="9"/>
        <v>74.358974358974365</v>
      </c>
    </row>
    <row r="143" spans="1:9" s="43" customFormat="1" hidden="1">
      <c r="A143" s="111">
        <v>4</v>
      </c>
      <c r="B143" s="111"/>
      <c r="C143" s="112" t="s">
        <v>99</v>
      </c>
      <c r="D143" s="41" t="s">
        <v>5</v>
      </c>
      <c r="E143" s="113">
        <v>40000</v>
      </c>
      <c r="F143" s="111">
        <v>36</v>
      </c>
      <c r="G143" s="114">
        <f t="shared" si="8"/>
        <v>42.735042735042732</v>
      </c>
      <c r="H143" s="139">
        <v>2.7680000000000002</v>
      </c>
      <c r="I143" s="114">
        <f t="shared" si="9"/>
        <v>118.2905982905983</v>
      </c>
    </row>
    <row r="144" spans="1:9" s="43" customFormat="1" hidden="1">
      <c r="A144" s="111">
        <v>5</v>
      </c>
      <c r="B144" s="111"/>
      <c r="C144" s="112" t="s">
        <v>100</v>
      </c>
      <c r="D144" s="41" t="s">
        <v>4</v>
      </c>
      <c r="E144" s="113">
        <v>1600000</v>
      </c>
      <c r="F144" s="111">
        <v>60</v>
      </c>
      <c r="G144" s="114">
        <f t="shared" si="8"/>
        <v>1025.6410256410256</v>
      </c>
      <c r="H144" s="139">
        <v>2.1000000000000001E-2</v>
      </c>
      <c r="I144" s="114">
        <f t="shared" si="9"/>
        <v>21.53846153846154</v>
      </c>
    </row>
    <row r="145" spans="1:9" s="43" customFormat="1" hidden="1">
      <c r="A145" s="111">
        <v>6</v>
      </c>
      <c r="B145" s="111"/>
      <c r="C145" s="112" t="s">
        <v>101</v>
      </c>
      <c r="D145" s="41" t="s">
        <v>4</v>
      </c>
      <c r="E145" s="113">
        <v>1500000</v>
      </c>
      <c r="F145" s="111">
        <v>60</v>
      </c>
      <c r="G145" s="114">
        <f t="shared" si="8"/>
        <v>961.53846153846155</v>
      </c>
      <c r="H145" s="139">
        <v>0.17300000000000001</v>
      </c>
      <c r="I145" s="114">
        <f t="shared" si="9"/>
        <v>166.34615384615387</v>
      </c>
    </row>
    <row r="146" spans="1:9" s="43" customFormat="1" hidden="1">
      <c r="A146" s="111">
        <v>7</v>
      </c>
      <c r="B146" s="111"/>
      <c r="C146" s="112" t="s">
        <v>104</v>
      </c>
      <c r="D146" s="41" t="s">
        <v>4</v>
      </c>
      <c r="E146" s="113">
        <v>80000</v>
      </c>
      <c r="F146" s="111">
        <v>96</v>
      </c>
      <c r="G146" s="114">
        <f t="shared" si="8"/>
        <v>32.051282051282051</v>
      </c>
      <c r="H146" s="139">
        <v>2.7680000000000002</v>
      </c>
      <c r="I146" s="114">
        <f t="shared" si="9"/>
        <v>88.71794871794873</v>
      </c>
    </row>
    <row r="147" spans="1:9" s="43" customFormat="1" hidden="1">
      <c r="A147" s="111">
        <v>8</v>
      </c>
      <c r="B147" s="111"/>
      <c r="C147" s="112" t="s">
        <v>3</v>
      </c>
      <c r="D147" s="41" t="s">
        <v>4</v>
      </c>
      <c r="E147" s="113">
        <v>300000</v>
      </c>
      <c r="F147" s="111">
        <v>96</v>
      </c>
      <c r="G147" s="114">
        <f t="shared" si="8"/>
        <v>120.19230769230769</v>
      </c>
      <c r="H147" s="139">
        <v>2.7680000000000002</v>
      </c>
      <c r="I147" s="114">
        <f t="shared" si="9"/>
        <v>332.69230769230774</v>
      </c>
    </row>
    <row r="148" spans="1:9" s="43" customFormat="1" hidden="1">
      <c r="A148" s="111">
        <v>9</v>
      </c>
      <c r="B148" s="111"/>
      <c r="C148" s="112" t="s">
        <v>102</v>
      </c>
      <c r="D148" s="41" t="s">
        <v>4</v>
      </c>
      <c r="E148" s="113">
        <v>20000</v>
      </c>
      <c r="F148" s="111">
        <v>36</v>
      </c>
      <c r="G148" s="114">
        <f t="shared" si="8"/>
        <v>21.367521367521366</v>
      </c>
      <c r="H148" s="139">
        <v>5.000000000000001E-3</v>
      </c>
      <c r="I148" s="114">
        <f t="shared" si="9"/>
        <v>0.10683760683760685</v>
      </c>
    </row>
    <row r="149" spans="1:9" s="43" customFormat="1" hidden="1">
      <c r="A149" s="111">
        <v>10</v>
      </c>
      <c r="B149" s="111"/>
      <c r="C149" s="112" t="s">
        <v>103</v>
      </c>
      <c r="D149" s="41" t="s">
        <v>4</v>
      </c>
      <c r="E149" s="113">
        <v>42000</v>
      </c>
      <c r="F149" s="111">
        <v>36</v>
      </c>
      <c r="G149" s="114">
        <f t="shared" si="8"/>
        <v>44.871794871794876</v>
      </c>
      <c r="H149" s="139">
        <v>3.0000000000000001E-3</v>
      </c>
      <c r="I149" s="114">
        <f t="shared" si="9"/>
        <v>0.13461538461538464</v>
      </c>
    </row>
    <row r="150" spans="1:9" s="43" customFormat="1" hidden="1">
      <c r="A150" s="111">
        <v>11</v>
      </c>
      <c r="B150" s="111"/>
      <c r="C150" s="112" t="s">
        <v>225</v>
      </c>
      <c r="D150" s="41" t="s">
        <v>4</v>
      </c>
      <c r="E150" s="113">
        <v>12000</v>
      </c>
      <c r="F150" s="111">
        <v>24</v>
      </c>
      <c r="G150" s="114">
        <f t="shared" si="8"/>
        <v>19.23076923076923</v>
      </c>
      <c r="H150" s="139">
        <v>1E-3</v>
      </c>
      <c r="I150" s="114">
        <f t="shared" si="9"/>
        <v>1.9230769230769232E-2</v>
      </c>
    </row>
    <row r="151" spans="1:9" s="43" customFormat="1" hidden="1">
      <c r="A151" s="111">
        <v>12</v>
      </c>
      <c r="B151" s="111"/>
      <c r="C151" s="112" t="s">
        <v>226</v>
      </c>
      <c r="D151" s="41" t="s">
        <v>4</v>
      </c>
      <c r="E151" s="113">
        <v>10000</v>
      </c>
      <c r="F151" s="111">
        <v>24</v>
      </c>
      <c r="G151" s="114">
        <f t="shared" si="8"/>
        <v>16.025641025641026</v>
      </c>
      <c r="H151" s="139">
        <v>1E-3</v>
      </c>
      <c r="I151" s="114">
        <f t="shared" si="9"/>
        <v>1.6025641025641024E-2</v>
      </c>
    </row>
    <row r="152" spans="1:9" s="43" customFormat="1" hidden="1">
      <c r="A152" s="111">
        <v>13</v>
      </c>
      <c r="B152" s="111"/>
      <c r="C152" s="112" t="s">
        <v>109</v>
      </c>
      <c r="D152" s="41" t="s">
        <v>4</v>
      </c>
      <c r="E152" s="113">
        <v>5200000</v>
      </c>
      <c r="F152" s="111">
        <v>60</v>
      </c>
      <c r="G152" s="114">
        <f t="shared" si="8"/>
        <v>3333.3333333333335</v>
      </c>
      <c r="H152" s="139">
        <v>1E-3</v>
      </c>
      <c r="I152" s="114">
        <f t="shared" si="9"/>
        <v>3.3333333333333335</v>
      </c>
    </row>
    <row r="153" spans="1:9" s="43" customFormat="1" hidden="1">
      <c r="A153" s="111">
        <v>14</v>
      </c>
      <c r="B153" s="111"/>
      <c r="C153" s="112" t="s">
        <v>110</v>
      </c>
      <c r="D153" s="41" t="s">
        <v>4</v>
      </c>
      <c r="E153" s="113">
        <v>930000</v>
      </c>
      <c r="F153" s="111">
        <v>60</v>
      </c>
      <c r="G153" s="114">
        <f t="shared" si="8"/>
        <v>596.15384615384619</v>
      </c>
      <c r="H153" s="139">
        <v>5.000000000000001E-3</v>
      </c>
      <c r="I153" s="114">
        <f t="shared" si="9"/>
        <v>2.9807692307692317</v>
      </c>
    </row>
    <row r="154" spans="1:9" s="43" customFormat="1" hidden="1">
      <c r="A154" s="111">
        <v>15</v>
      </c>
      <c r="B154" s="111"/>
      <c r="C154" s="112" t="s">
        <v>32</v>
      </c>
      <c r="D154" s="41" t="s">
        <v>4</v>
      </c>
      <c r="E154" s="113">
        <v>1000000</v>
      </c>
      <c r="F154" s="111">
        <v>96</v>
      </c>
      <c r="G154" s="114">
        <f t="shared" si="8"/>
        <v>400.64102564102564</v>
      </c>
      <c r="H154" s="139">
        <v>0.69200000000000006</v>
      </c>
      <c r="I154" s="114">
        <f t="shared" si="9"/>
        <v>277.24358974358978</v>
      </c>
    </row>
    <row r="155" spans="1:9" s="43" customFormat="1" hidden="1">
      <c r="A155" s="111">
        <v>16</v>
      </c>
      <c r="B155" s="111"/>
      <c r="C155" s="112" t="s">
        <v>30</v>
      </c>
      <c r="D155" s="41" t="s">
        <v>4</v>
      </c>
      <c r="E155" s="113">
        <f>E154</f>
        <v>1000000</v>
      </c>
      <c r="F155" s="111">
        <v>96</v>
      </c>
      <c r="G155" s="114">
        <f t="shared" si="8"/>
        <v>400.64102564102564</v>
      </c>
      <c r="H155" s="139">
        <v>0.69200000000000006</v>
      </c>
      <c r="I155" s="114">
        <f t="shared" si="9"/>
        <v>277.24358974358978</v>
      </c>
    </row>
    <row r="156" spans="1:9" s="43" customFormat="1" hidden="1">
      <c r="A156" s="111">
        <v>17</v>
      </c>
      <c r="B156" s="111"/>
      <c r="C156" s="112" t="s">
        <v>108</v>
      </c>
      <c r="D156" s="41" t="s">
        <v>4</v>
      </c>
      <c r="E156" s="113">
        <v>2360000</v>
      </c>
      <c r="F156" s="111">
        <v>60</v>
      </c>
      <c r="G156" s="114">
        <f t="shared" si="8"/>
        <v>1512.8205128205129</v>
      </c>
      <c r="H156" s="139">
        <v>2.0000000000000004E-2</v>
      </c>
      <c r="I156" s="114">
        <f t="shared" si="9"/>
        <v>30.256410256410266</v>
      </c>
    </row>
    <row r="157" spans="1:9" s="43" customFormat="1" hidden="1">
      <c r="A157" s="108">
        <v>18</v>
      </c>
      <c r="B157" s="124"/>
      <c r="C157" s="112" t="s">
        <v>222</v>
      </c>
      <c r="D157" s="111" t="s">
        <v>61</v>
      </c>
      <c r="E157" s="111"/>
      <c r="F157" s="111"/>
      <c r="G157" s="114"/>
      <c r="H157" s="139">
        <v>5</v>
      </c>
      <c r="I157" s="114">
        <f>0.05*SUM(I140:I156)</f>
        <v>99.279326923076937</v>
      </c>
    </row>
    <row r="158" spans="1:9" ht="31.2">
      <c r="A158" s="1"/>
      <c r="B158" s="58" t="s">
        <v>480</v>
      </c>
      <c r="C158" s="35"/>
      <c r="D158" s="35"/>
      <c r="E158" s="35"/>
      <c r="F158" s="35"/>
      <c r="G158" s="90"/>
      <c r="H158" s="138"/>
      <c r="I158" s="90">
        <f>SUM(I159:I163)</f>
        <v>930.78846153846143</v>
      </c>
    </row>
    <row r="159" spans="1:9">
      <c r="A159" s="38">
        <v>2</v>
      </c>
      <c r="B159" s="38"/>
      <c r="C159" s="96" t="s">
        <v>97</v>
      </c>
      <c r="D159" s="97" t="s">
        <v>4</v>
      </c>
      <c r="E159" s="98">
        <v>720000</v>
      </c>
      <c r="F159" s="100">
        <v>96</v>
      </c>
      <c r="G159" s="90">
        <f t="shared" si="8"/>
        <v>288.46153846153845</v>
      </c>
      <c r="H159" s="138">
        <v>0.13919999999999999</v>
      </c>
      <c r="I159" s="90">
        <f t="shared" si="9"/>
        <v>40.153846153846153</v>
      </c>
    </row>
    <row r="160" spans="1:9">
      <c r="A160" s="38">
        <v>3</v>
      </c>
      <c r="B160" s="38"/>
      <c r="C160" s="96" t="s">
        <v>98</v>
      </c>
      <c r="D160" s="97" t="s">
        <v>4</v>
      </c>
      <c r="E160" s="98">
        <v>250000</v>
      </c>
      <c r="F160" s="100">
        <v>60</v>
      </c>
      <c r="G160" s="90">
        <f t="shared" si="8"/>
        <v>160.25641025641028</v>
      </c>
      <c r="H160" s="138">
        <v>0.13919999999999999</v>
      </c>
      <c r="I160" s="90">
        <f t="shared" si="9"/>
        <v>22.30769230769231</v>
      </c>
    </row>
    <row r="161" spans="1:9">
      <c r="A161" s="38">
        <v>4</v>
      </c>
      <c r="B161" s="38"/>
      <c r="C161" s="96" t="s">
        <v>99</v>
      </c>
      <c r="D161" s="97" t="s">
        <v>5</v>
      </c>
      <c r="E161" s="98">
        <v>165000</v>
      </c>
      <c r="F161" s="100">
        <v>24</v>
      </c>
      <c r="G161" s="90">
        <f t="shared" si="8"/>
        <v>264.42307692307691</v>
      </c>
      <c r="H161" s="379">
        <v>0.83039999999999992</v>
      </c>
      <c r="I161" s="90">
        <f t="shared" si="9"/>
        <v>219.57692307692304</v>
      </c>
    </row>
    <row r="162" spans="1:9">
      <c r="A162" s="38">
        <v>7</v>
      </c>
      <c r="B162" s="38"/>
      <c r="C162" s="96" t="s">
        <v>104</v>
      </c>
      <c r="D162" s="97" t="s">
        <v>4</v>
      </c>
      <c r="E162" s="98">
        <v>550000</v>
      </c>
      <c r="F162" s="100">
        <v>96</v>
      </c>
      <c r="G162" s="90">
        <f t="shared" ref="G162:G194" si="10">E162/F162/26</f>
        <v>220.35256410256412</v>
      </c>
      <c r="H162" s="379">
        <v>0.83039999999999992</v>
      </c>
      <c r="I162" s="90">
        <f t="shared" ref="I162:I194" si="11">H162*G162</f>
        <v>182.98076923076923</v>
      </c>
    </row>
    <row r="163" spans="1:9">
      <c r="A163" s="38">
        <v>8</v>
      </c>
      <c r="B163" s="38"/>
      <c r="C163" s="96" t="s">
        <v>3</v>
      </c>
      <c r="D163" s="97" t="s">
        <v>4</v>
      </c>
      <c r="E163" s="98">
        <v>1400000</v>
      </c>
      <c r="F163" s="100">
        <v>96</v>
      </c>
      <c r="G163" s="381">
        <f t="shared" si="10"/>
        <v>560.89743589743591</v>
      </c>
      <c r="H163" s="379">
        <v>0.83039999999999992</v>
      </c>
      <c r="I163" s="90">
        <f t="shared" si="11"/>
        <v>465.76923076923072</v>
      </c>
    </row>
    <row r="164" spans="1:9" ht="31.2">
      <c r="A164" s="2" t="s">
        <v>33</v>
      </c>
      <c r="B164" s="58" t="s">
        <v>162</v>
      </c>
      <c r="C164" s="35"/>
      <c r="D164" s="35"/>
      <c r="E164" s="35"/>
      <c r="F164" s="35"/>
      <c r="G164" s="90"/>
      <c r="H164" s="138"/>
      <c r="I164" s="90"/>
    </row>
    <row r="165" spans="1:9" ht="31.2">
      <c r="A165" s="1"/>
      <c r="B165" s="58" t="s">
        <v>232</v>
      </c>
      <c r="C165" s="35"/>
      <c r="D165" s="35"/>
      <c r="E165" s="35"/>
      <c r="F165" s="35"/>
      <c r="G165" s="90"/>
      <c r="H165" s="138"/>
      <c r="I165" s="90">
        <f>SUM(I166:I171)</f>
        <v>42.487980769230774</v>
      </c>
    </row>
    <row r="166" spans="1:9">
      <c r="A166" s="38">
        <v>1</v>
      </c>
      <c r="B166" s="38"/>
      <c r="C166" s="96" t="s">
        <v>121</v>
      </c>
      <c r="D166" s="97" t="s">
        <v>5</v>
      </c>
      <c r="E166" s="98">
        <v>50000</v>
      </c>
      <c r="F166" s="100">
        <v>12</v>
      </c>
      <c r="G166" s="90">
        <f t="shared" si="10"/>
        <v>160.25641025641028</v>
      </c>
      <c r="H166" s="138">
        <v>3.3000000000000002E-2</v>
      </c>
      <c r="I166" s="90">
        <f t="shared" si="11"/>
        <v>5.2884615384615392</v>
      </c>
    </row>
    <row r="167" spans="1:9">
      <c r="A167" s="38">
        <v>2</v>
      </c>
      <c r="B167" s="38"/>
      <c r="C167" s="96" t="s">
        <v>97</v>
      </c>
      <c r="D167" s="97" t="s">
        <v>4</v>
      </c>
      <c r="E167" s="98">
        <v>720000</v>
      </c>
      <c r="F167" s="100">
        <v>96</v>
      </c>
      <c r="G167" s="90">
        <f t="shared" si="10"/>
        <v>288.46153846153845</v>
      </c>
      <c r="H167" s="138">
        <v>6.0000000000000001E-3</v>
      </c>
      <c r="I167" s="90">
        <f t="shared" si="11"/>
        <v>1.7307692307692308</v>
      </c>
    </row>
    <row r="168" spans="1:9">
      <c r="A168" s="38">
        <v>3</v>
      </c>
      <c r="B168" s="38"/>
      <c r="C168" s="96" t="s">
        <v>98</v>
      </c>
      <c r="D168" s="97" t="s">
        <v>4</v>
      </c>
      <c r="E168" s="98">
        <v>250000</v>
      </c>
      <c r="F168" s="100">
        <v>60</v>
      </c>
      <c r="G168" s="90">
        <f t="shared" si="10"/>
        <v>160.25641025641028</v>
      </c>
      <c r="H168" s="138">
        <v>6.0000000000000001E-3</v>
      </c>
      <c r="I168" s="90">
        <f t="shared" si="11"/>
        <v>0.96153846153846168</v>
      </c>
    </row>
    <row r="169" spans="1:9">
      <c r="A169" s="38">
        <v>4</v>
      </c>
      <c r="B169" s="38"/>
      <c r="C169" s="96" t="s">
        <v>99</v>
      </c>
      <c r="D169" s="97" t="s">
        <v>5</v>
      </c>
      <c r="E169" s="98">
        <v>165000</v>
      </c>
      <c r="F169" s="100">
        <v>24</v>
      </c>
      <c r="G169" s="90">
        <f t="shared" si="10"/>
        <v>264.42307692307691</v>
      </c>
      <c r="H169" s="138">
        <v>3.3000000000000002E-2</v>
      </c>
      <c r="I169" s="90">
        <f t="shared" si="11"/>
        <v>8.7259615384615383</v>
      </c>
    </row>
    <row r="170" spans="1:9">
      <c r="A170" s="38">
        <v>7</v>
      </c>
      <c r="B170" s="38"/>
      <c r="C170" s="96" t="s">
        <v>104</v>
      </c>
      <c r="D170" s="97" t="s">
        <v>4</v>
      </c>
      <c r="E170" s="98">
        <v>550000</v>
      </c>
      <c r="F170" s="100">
        <v>96</v>
      </c>
      <c r="G170" s="90">
        <f t="shared" si="10"/>
        <v>220.35256410256412</v>
      </c>
      <c r="H170" s="138">
        <v>3.3000000000000002E-2</v>
      </c>
      <c r="I170" s="90">
        <f t="shared" si="11"/>
        <v>7.2716346153846159</v>
      </c>
    </row>
    <row r="171" spans="1:9">
      <c r="A171" s="38">
        <v>8</v>
      </c>
      <c r="B171" s="38"/>
      <c r="C171" s="96" t="s">
        <v>3</v>
      </c>
      <c r="D171" s="97" t="s">
        <v>4</v>
      </c>
      <c r="E171" s="98">
        <v>1400000</v>
      </c>
      <c r="F171" s="100">
        <v>96</v>
      </c>
      <c r="G171" s="381">
        <f t="shared" si="10"/>
        <v>560.89743589743591</v>
      </c>
      <c r="H171" s="138">
        <v>3.3000000000000002E-2</v>
      </c>
      <c r="I171" s="90">
        <f t="shared" si="11"/>
        <v>18.509615384615387</v>
      </c>
    </row>
    <row r="172" spans="1:9" ht="62.4">
      <c r="A172" s="1"/>
      <c r="B172" s="58" t="s">
        <v>231</v>
      </c>
      <c r="C172" s="35"/>
      <c r="D172" s="35"/>
      <c r="E172" s="35"/>
      <c r="F172" s="35"/>
      <c r="G172" s="90"/>
      <c r="H172" s="138"/>
      <c r="I172" s="90">
        <f>SUM(I173:I177)</f>
        <v>42.158653846153847</v>
      </c>
    </row>
    <row r="173" spans="1:9">
      <c r="A173" s="38">
        <v>2</v>
      </c>
      <c r="B173" s="38"/>
      <c r="C173" s="96" t="s">
        <v>97</v>
      </c>
      <c r="D173" s="97" t="s">
        <v>4</v>
      </c>
      <c r="E173" s="98">
        <v>720000</v>
      </c>
      <c r="F173" s="100">
        <v>96</v>
      </c>
      <c r="G173" s="90">
        <f t="shared" si="10"/>
        <v>288.46153846153845</v>
      </c>
      <c r="H173" s="138">
        <f>H175</f>
        <v>2.3099999999999999E-2</v>
      </c>
      <c r="I173" s="90">
        <f t="shared" si="11"/>
        <v>6.6634615384615383</v>
      </c>
    </row>
    <row r="174" spans="1:9">
      <c r="A174" s="38">
        <v>3</v>
      </c>
      <c r="B174" s="38"/>
      <c r="C174" s="96" t="s">
        <v>98</v>
      </c>
      <c r="D174" s="97" t="s">
        <v>4</v>
      </c>
      <c r="E174" s="98">
        <v>250000</v>
      </c>
      <c r="F174" s="100">
        <v>60</v>
      </c>
      <c r="G174" s="90">
        <f t="shared" si="10"/>
        <v>160.25641025641028</v>
      </c>
      <c r="H174" s="138">
        <v>3.9E-2</v>
      </c>
      <c r="I174" s="90">
        <f t="shared" si="11"/>
        <v>6.2500000000000009</v>
      </c>
    </row>
    <row r="175" spans="1:9">
      <c r="A175" s="38">
        <v>4</v>
      </c>
      <c r="B175" s="38"/>
      <c r="C175" s="96" t="s">
        <v>99</v>
      </c>
      <c r="D175" s="97" t="s">
        <v>5</v>
      </c>
      <c r="E175" s="98">
        <v>165000</v>
      </c>
      <c r="F175" s="100">
        <v>24</v>
      </c>
      <c r="G175" s="90">
        <f t="shared" si="10"/>
        <v>264.42307692307691</v>
      </c>
      <c r="H175" s="138">
        <v>2.3099999999999999E-2</v>
      </c>
      <c r="I175" s="90">
        <f t="shared" si="11"/>
        <v>6.1081730769230766</v>
      </c>
    </row>
    <row r="176" spans="1:9">
      <c r="A176" s="38">
        <v>7</v>
      </c>
      <c r="B176" s="38"/>
      <c r="C176" s="127" t="s">
        <v>104</v>
      </c>
      <c r="D176" s="37" t="s">
        <v>4</v>
      </c>
      <c r="E176" s="128">
        <v>550000</v>
      </c>
      <c r="F176" s="38">
        <v>96</v>
      </c>
      <c r="G176" s="90">
        <f t="shared" si="10"/>
        <v>220.35256410256412</v>
      </c>
      <c r="H176" s="138">
        <v>4.6199999999999998E-2</v>
      </c>
      <c r="I176" s="90">
        <f t="shared" si="11"/>
        <v>10.180288461538462</v>
      </c>
    </row>
    <row r="177" spans="1:10">
      <c r="A177" s="38">
        <v>8</v>
      </c>
      <c r="B177" s="38"/>
      <c r="C177" s="127" t="s">
        <v>3</v>
      </c>
      <c r="D177" s="37" t="s">
        <v>4</v>
      </c>
      <c r="E177" s="128">
        <v>1400000</v>
      </c>
      <c r="F177" s="38">
        <v>96</v>
      </c>
      <c r="G177" s="381">
        <f t="shared" si="10"/>
        <v>560.89743589743591</v>
      </c>
      <c r="H177" s="138">
        <v>2.3099999999999999E-2</v>
      </c>
      <c r="I177" s="90">
        <f t="shared" si="11"/>
        <v>12.956730769230768</v>
      </c>
    </row>
    <row r="178" spans="1:10">
      <c r="A178" s="1"/>
      <c r="B178" s="58" t="s">
        <v>229</v>
      </c>
      <c r="C178" s="35"/>
      <c r="D178" s="35"/>
      <c r="E178" s="35"/>
      <c r="F178" s="35"/>
      <c r="G178" s="90"/>
      <c r="H178" s="138"/>
      <c r="I178" s="90"/>
    </row>
    <row r="179" spans="1:10" ht="78">
      <c r="A179" s="1"/>
      <c r="B179" s="42"/>
      <c r="C179" s="42" t="s">
        <v>228</v>
      </c>
      <c r="D179" s="35"/>
      <c r="E179" s="35"/>
      <c r="F179" s="35"/>
      <c r="G179" s="90"/>
      <c r="H179" s="138"/>
      <c r="I179" s="90"/>
    </row>
    <row r="180" spans="1:10" ht="31.2">
      <c r="A180" s="1"/>
      <c r="B180" s="58" t="s">
        <v>230</v>
      </c>
      <c r="C180" s="35"/>
      <c r="D180" s="35"/>
      <c r="E180" s="35"/>
      <c r="F180" s="35"/>
      <c r="G180" s="90"/>
      <c r="H180" s="138"/>
      <c r="I180" s="90">
        <f>SUM(I181:I187)</f>
        <v>267.8125</v>
      </c>
    </row>
    <row r="181" spans="1:10">
      <c r="A181" s="38">
        <v>1</v>
      </c>
      <c r="B181" s="38"/>
      <c r="C181" s="96" t="s">
        <v>121</v>
      </c>
      <c r="D181" s="97" t="s">
        <v>5</v>
      </c>
      <c r="E181" s="98">
        <v>50000</v>
      </c>
      <c r="F181" s="100">
        <v>12</v>
      </c>
      <c r="G181" s="90">
        <f t="shared" si="10"/>
        <v>160.25641025641028</v>
      </c>
      <c r="H181" s="138">
        <v>0.1716</v>
      </c>
      <c r="I181" s="381">
        <f t="shared" si="11"/>
        <v>27.500000000000004</v>
      </c>
    </row>
    <row r="182" spans="1:10">
      <c r="A182" s="38">
        <v>2</v>
      </c>
      <c r="B182" s="38"/>
      <c r="C182" s="96" t="s">
        <v>97</v>
      </c>
      <c r="D182" s="97" t="s">
        <v>4</v>
      </c>
      <c r="E182" s="98">
        <v>720000</v>
      </c>
      <c r="F182" s="100">
        <v>96</v>
      </c>
      <c r="G182" s="90">
        <f t="shared" si="10"/>
        <v>288.46153846153845</v>
      </c>
      <c r="H182" s="138">
        <v>3.1199999999999999E-2</v>
      </c>
      <c r="I182" s="22">
        <f t="shared" si="11"/>
        <v>9</v>
      </c>
    </row>
    <row r="183" spans="1:10">
      <c r="A183" s="38">
        <v>3</v>
      </c>
      <c r="B183" s="38"/>
      <c r="C183" s="96" t="s">
        <v>98</v>
      </c>
      <c r="D183" s="97" t="s">
        <v>4</v>
      </c>
      <c r="E183" s="98">
        <v>250000</v>
      </c>
      <c r="F183" s="100">
        <v>60</v>
      </c>
      <c r="G183" s="90">
        <f t="shared" si="10"/>
        <v>160.25641025641028</v>
      </c>
      <c r="H183" s="138">
        <v>3.1199999999999999E-2</v>
      </c>
      <c r="I183" s="22">
        <f t="shared" si="11"/>
        <v>5</v>
      </c>
    </row>
    <row r="184" spans="1:10">
      <c r="A184" s="38">
        <v>4</v>
      </c>
      <c r="B184" s="38"/>
      <c r="C184" s="96" t="s">
        <v>99</v>
      </c>
      <c r="D184" s="97" t="s">
        <v>5</v>
      </c>
      <c r="E184" s="98">
        <v>165000</v>
      </c>
      <c r="F184" s="100">
        <v>24</v>
      </c>
      <c r="G184" s="90">
        <f t="shared" si="10"/>
        <v>264.42307692307691</v>
      </c>
      <c r="H184" s="138">
        <v>0.1716</v>
      </c>
      <c r="I184" s="90">
        <f t="shared" si="11"/>
        <v>45.375</v>
      </c>
    </row>
    <row r="185" spans="1:10">
      <c r="A185" s="38">
        <v>7</v>
      </c>
      <c r="B185" s="38"/>
      <c r="C185" s="96" t="s">
        <v>104</v>
      </c>
      <c r="D185" s="97" t="s">
        <v>4</v>
      </c>
      <c r="E185" s="98">
        <v>550000</v>
      </c>
      <c r="F185" s="100">
        <v>96</v>
      </c>
      <c r="G185" s="90">
        <f t="shared" si="10"/>
        <v>220.35256410256412</v>
      </c>
      <c r="H185" s="138">
        <v>0.1716</v>
      </c>
      <c r="I185" s="90">
        <f t="shared" si="11"/>
        <v>37.8125</v>
      </c>
    </row>
    <row r="186" spans="1:10">
      <c r="A186" s="38">
        <v>8</v>
      </c>
      <c r="B186" s="38"/>
      <c r="C186" s="96" t="s">
        <v>3</v>
      </c>
      <c r="D186" s="97" t="s">
        <v>4</v>
      </c>
      <c r="E186" s="98">
        <v>1400000</v>
      </c>
      <c r="F186" s="100">
        <v>96</v>
      </c>
      <c r="G186" s="381">
        <f t="shared" si="10"/>
        <v>560.89743589743591</v>
      </c>
      <c r="H186" s="138">
        <v>0.1716</v>
      </c>
      <c r="I186" s="90">
        <f t="shared" si="11"/>
        <v>96.25</v>
      </c>
    </row>
    <row r="187" spans="1:10">
      <c r="A187" s="38">
        <v>11</v>
      </c>
      <c r="B187" s="38"/>
      <c r="C187" s="96" t="s">
        <v>126</v>
      </c>
      <c r="D187" s="97" t="s">
        <v>4</v>
      </c>
      <c r="E187" s="98">
        <v>3000000</v>
      </c>
      <c r="F187" s="100">
        <v>96</v>
      </c>
      <c r="G187" s="90">
        <f t="shared" si="10"/>
        <v>1201.9230769230769</v>
      </c>
      <c r="H187" s="138">
        <v>3.9E-2</v>
      </c>
      <c r="I187" s="90">
        <f t="shared" si="11"/>
        <v>46.875</v>
      </c>
    </row>
    <row r="188" spans="1:10">
      <c r="A188" s="1"/>
      <c r="B188" s="42" t="s">
        <v>250</v>
      </c>
      <c r="C188" s="35"/>
      <c r="D188" s="35"/>
      <c r="E188" s="35"/>
      <c r="F188" s="35"/>
      <c r="G188" s="90"/>
      <c r="H188" s="138"/>
      <c r="I188" s="90"/>
      <c r="J188" s="39" t="s">
        <v>467</v>
      </c>
    </row>
    <row r="189" spans="1:10" hidden="1">
      <c r="A189" s="38">
        <v>1</v>
      </c>
      <c r="B189" s="38"/>
      <c r="C189" s="96" t="s">
        <v>121</v>
      </c>
      <c r="D189" s="97" t="s">
        <v>5</v>
      </c>
      <c r="E189" s="98">
        <v>50000</v>
      </c>
      <c r="F189" s="100">
        <v>12</v>
      </c>
      <c r="G189" s="90">
        <f t="shared" si="10"/>
        <v>160.25641025641028</v>
      </c>
      <c r="H189" s="138">
        <v>1.54E-2</v>
      </c>
      <c r="I189" s="90">
        <f t="shared" si="11"/>
        <v>2.4679487179487185</v>
      </c>
    </row>
    <row r="190" spans="1:10" hidden="1">
      <c r="A190" s="38">
        <v>2</v>
      </c>
      <c r="B190" s="38"/>
      <c r="C190" s="96" t="s">
        <v>97</v>
      </c>
      <c r="D190" s="97" t="s">
        <v>4</v>
      </c>
      <c r="E190" s="98">
        <v>500000</v>
      </c>
      <c r="F190" s="100">
        <v>60</v>
      </c>
      <c r="G190" s="90">
        <f t="shared" si="10"/>
        <v>320.51282051282055</v>
      </c>
      <c r="H190" s="138">
        <v>2.8E-3</v>
      </c>
      <c r="I190" s="90">
        <f t="shared" si="11"/>
        <v>0.89743589743589758</v>
      </c>
    </row>
    <row r="191" spans="1:10" hidden="1">
      <c r="A191" s="38">
        <v>3</v>
      </c>
      <c r="B191" s="38"/>
      <c r="C191" s="96" t="s">
        <v>98</v>
      </c>
      <c r="D191" s="97" t="s">
        <v>4</v>
      </c>
      <c r="E191" s="98">
        <v>250000</v>
      </c>
      <c r="F191" s="100">
        <v>60</v>
      </c>
      <c r="G191" s="90">
        <f t="shared" si="10"/>
        <v>160.25641025641028</v>
      </c>
      <c r="H191" s="138">
        <v>2.8E-3</v>
      </c>
      <c r="I191" s="90">
        <f t="shared" si="11"/>
        <v>0.44871794871794879</v>
      </c>
    </row>
    <row r="192" spans="1:10" hidden="1">
      <c r="A192" s="38">
        <v>4</v>
      </c>
      <c r="B192" s="38"/>
      <c r="C192" s="96" t="s">
        <v>99</v>
      </c>
      <c r="D192" s="97" t="s">
        <v>5</v>
      </c>
      <c r="E192" s="98">
        <v>40000</v>
      </c>
      <c r="F192" s="100">
        <v>36</v>
      </c>
      <c r="G192" s="90">
        <f t="shared" si="10"/>
        <v>42.735042735042732</v>
      </c>
      <c r="H192" s="138">
        <v>1.54E-2</v>
      </c>
      <c r="I192" s="90">
        <f t="shared" si="11"/>
        <v>0.65811965811965811</v>
      </c>
    </row>
    <row r="193" spans="1:9" hidden="1">
      <c r="A193" s="38">
        <v>7</v>
      </c>
      <c r="B193" s="38"/>
      <c r="C193" s="96" t="s">
        <v>104</v>
      </c>
      <c r="D193" s="97" t="s">
        <v>4</v>
      </c>
      <c r="E193" s="98">
        <v>80000</v>
      </c>
      <c r="F193" s="100">
        <v>96</v>
      </c>
      <c r="G193" s="90">
        <f t="shared" si="10"/>
        <v>32.051282051282051</v>
      </c>
      <c r="H193" s="138">
        <v>1.54E-2</v>
      </c>
      <c r="I193" s="90">
        <f t="shared" si="11"/>
        <v>0.49358974358974361</v>
      </c>
    </row>
    <row r="194" spans="1:9" hidden="1">
      <c r="A194" s="38">
        <v>8</v>
      </c>
      <c r="B194" s="38"/>
      <c r="C194" s="96" t="s">
        <v>3</v>
      </c>
      <c r="D194" s="97" t="s">
        <v>4</v>
      </c>
      <c r="E194" s="98">
        <v>300000</v>
      </c>
      <c r="F194" s="100">
        <v>96</v>
      </c>
      <c r="G194" s="90">
        <f t="shared" si="10"/>
        <v>120.19230769230769</v>
      </c>
      <c r="H194" s="138">
        <v>1.54E-2</v>
      </c>
      <c r="I194" s="90">
        <f t="shared" si="11"/>
        <v>1.8509615384615385</v>
      </c>
    </row>
    <row r="195" spans="1:9" hidden="1">
      <c r="A195" s="38">
        <v>12</v>
      </c>
      <c r="B195" s="42"/>
      <c r="C195" s="96" t="s">
        <v>222</v>
      </c>
      <c r="D195" s="100" t="s">
        <v>61</v>
      </c>
      <c r="E195" s="100"/>
      <c r="F195" s="100"/>
      <c r="G195" s="90"/>
      <c r="H195" s="138">
        <v>5</v>
      </c>
      <c r="I195" s="90">
        <f>0.05*SUM(I189:I194)</f>
        <v>0.34083867521367528</v>
      </c>
    </row>
    <row r="196" spans="1:9">
      <c r="A196" s="2" t="s">
        <v>34</v>
      </c>
      <c r="B196" s="58" t="s">
        <v>167</v>
      </c>
      <c r="C196" s="35"/>
      <c r="D196" s="35"/>
      <c r="E196" s="35"/>
      <c r="F196" s="35"/>
      <c r="G196" s="90"/>
      <c r="H196" s="138"/>
      <c r="I196" s="90"/>
    </row>
    <row r="197" spans="1:9">
      <c r="A197" s="1"/>
      <c r="B197" s="58" t="s">
        <v>167</v>
      </c>
      <c r="C197" s="35"/>
      <c r="D197" s="35"/>
      <c r="E197" s="35"/>
      <c r="F197" s="35"/>
      <c r="G197" s="90"/>
      <c r="H197" s="138"/>
      <c r="I197" s="381">
        <f>SUM(I198:I209)</f>
        <v>2946.2980769230771</v>
      </c>
    </row>
    <row r="198" spans="1:9">
      <c r="A198" s="38">
        <v>1</v>
      </c>
      <c r="B198" s="38"/>
      <c r="C198" s="96" t="s">
        <v>121</v>
      </c>
      <c r="D198" s="97" t="s">
        <v>5</v>
      </c>
      <c r="E198" s="98">
        <v>50000</v>
      </c>
      <c r="F198" s="100">
        <v>12</v>
      </c>
      <c r="G198" s="90">
        <f t="shared" ref="G198:G239" si="12">E198/F198/26</f>
        <v>160.25641025641028</v>
      </c>
      <c r="H198" s="379">
        <v>0.13</v>
      </c>
      <c r="I198" s="90">
        <f t="shared" ref="I198:I239" si="13">H198*G198</f>
        <v>20.833333333333336</v>
      </c>
    </row>
    <row r="199" spans="1:9">
      <c r="A199" s="38">
        <v>2</v>
      </c>
      <c r="B199" s="38"/>
      <c r="C199" s="96" t="s">
        <v>123</v>
      </c>
      <c r="D199" s="97" t="s">
        <v>141</v>
      </c>
      <c r="E199" s="98">
        <v>5000</v>
      </c>
      <c r="F199" s="100">
        <v>3</v>
      </c>
      <c r="G199" s="381">
        <f t="shared" si="12"/>
        <v>64.102564102564102</v>
      </c>
      <c r="H199" s="379">
        <v>0.13</v>
      </c>
      <c r="I199" s="90">
        <f t="shared" si="13"/>
        <v>8.3333333333333339</v>
      </c>
    </row>
    <row r="200" spans="1:9">
      <c r="A200" s="38">
        <v>3</v>
      </c>
      <c r="B200" s="38"/>
      <c r="C200" s="96" t="s">
        <v>93</v>
      </c>
      <c r="D200" s="97" t="s">
        <v>4</v>
      </c>
      <c r="E200" s="98">
        <v>2000</v>
      </c>
      <c r="F200" s="100">
        <v>6</v>
      </c>
      <c r="G200" s="90">
        <f t="shared" si="12"/>
        <v>12.820512820512819</v>
      </c>
      <c r="H200" s="379">
        <v>0.13</v>
      </c>
      <c r="I200" s="90">
        <f t="shared" si="13"/>
        <v>1.6666666666666665</v>
      </c>
    </row>
    <row r="201" spans="1:9">
      <c r="A201" s="38">
        <v>4</v>
      </c>
      <c r="B201" s="38"/>
      <c r="C201" s="96" t="s">
        <v>95</v>
      </c>
      <c r="D201" s="97" t="s">
        <v>4</v>
      </c>
      <c r="E201" s="98">
        <v>550000</v>
      </c>
      <c r="F201" s="100">
        <v>60</v>
      </c>
      <c r="G201" s="90">
        <f t="shared" si="12"/>
        <v>352.56410256410254</v>
      </c>
      <c r="H201" s="379">
        <v>0.01</v>
      </c>
      <c r="I201" s="90">
        <f t="shared" si="13"/>
        <v>3.5256410256410255</v>
      </c>
    </row>
    <row r="202" spans="1:9">
      <c r="A202" s="38">
        <v>5</v>
      </c>
      <c r="B202" s="38"/>
      <c r="C202" s="96" t="s">
        <v>111</v>
      </c>
      <c r="D202" s="97" t="s">
        <v>4</v>
      </c>
      <c r="E202" s="98">
        <v>30000</v>
      </c>
      <c r="F202" s="100">
        <v>12</v>
      </c>
      <c r="G202" s="90">
        <f t="shared" si="12"/>
        <v>96.15384615384616</v>
      </c>
      <c r="H202" s="379">
        <v>1.67</v>
      </c>
      <c r="I202" s="90">
        <f t="shared" si="13"/>
        <v>160.57692307692309</v>
      </c>
    </row>
    <row r="203" spans="1:9">
      <c r="A203" s="38">
        <v>6</v>
      </c>
      <c r="B203" s="38"/>
      <c r="C203" s="96" t="s">
        <v>112</v>
      </c>
      <c r="D203" s="97" t="s">
        <v>4</v>
      </c>
      <c r="E203" s="98">
        <v>2000000</v>
      </c>
      <c r="F203" s="100">
        <v>48</v>
      </c>
      <c r="G203" s="90">
        <f t="shared" si="12"/>
        <v>1602.5641025641025</v>
      </c>
      <c r="H203" s="379">
        <v>1.67</v>
      </c>
      <c r="I203" s="90">
        <f t="shared" si="13"/>
        <v>2676.2820512820513</v>
      </c>
    </row>
    <row r="204" spans="1:9">
      <c r="A204" s="38">
        <v>7</v>
      </c>
      <c r="B204" s="38"/>
      <c r="C204" s="96" t="s">
        <v>97</v>
      </c>
      <c r="D204" s="97" t="s">
        <v>4</v>
      </c>
      <c r="E204" s="98">
        <v>720000</v>
      </c>
      <c r="F204" s="100">
        <v>96</v>
      </c>
      <c r="G204" s="90">
        <f t="shared" si="12"/>
        <v>288.46153846153845</v>
      </c>
      <c r="H204" s="379">
        <v>0.02</v>
      </c>
      <c r="I204" s="90">
        <f t="shared" si="13"/>
        <v>5.7692307692307692</v>
      </c>
    </row>
    <row r="205" spans="1:9">
      <c r="A205" s="38">
        <v>8</v>
      </c>
      <c r="B205" s="38"/>
      <c r="C205" s="96" t="s">
        <v>98</v>
      </c>
      <c r="D205" s="97" t="s">
        <v>4</v>
      </c>
      <c r="E205" s="98">
        <v>250000</v>
      </c>
      <c r="F205" s="100">
        <v>60</v>
      </c>
      <c r="G205" s="90">
        <f t="shared" si="12"/>
        <v>160.25641025641028</v>
      </c>
      <c r="H205" s="379">
        <v>0.02</v>
      </c>
      <c r="I205" s="90">
        <f t="shared" si="13"/>
        <v>3.2051282051282057</v>
      </c>
    </row>
    <row r="206" spans="1:9">
      <c r="A206" s="38">
        <v>9</v>
      </c>
      <c r="B206" s="38"/>
      <c r="C206" s="96" t="s">
        <v>99</v>
      </c>
      <c r="D206" s="97" t="s">
        <v>5</v>
      </c>
      <c r="E206" s="98">
        <v>165000</v>
      </c>
      <c r="F206" s="100">
        <v>24</v>
      </c>
      <c r="G206" s="90">
        <f t="shared" si="12"/>
        <v>264.42307692307691</v>
      </c>
      <c r="H206" s="379">
        <v>0.13</v>
      </c>
      <c r="I206" s="90">
        <f t="shared" si="13"/>
        <v>34.375</v>
      </c>
    </row>
    <row r="207" spans="1:9">
      <c r="A207" s="38">
        <v>10</v>
      </c>
      <c r="B207" s="38"/>
      <c r="C207" s="96" t="s">
        <v>100</v>
      </c>
      <c r="D207" s="97" t="s">
        <v>4</v>
      </c>
      <c r="E207" s="98">
        <v>1600000</v>
      </c>
      <c r="F207" s="100">
        <v>60</v>
      </c>
      <c r="G207" s="90">
        <f t="shared" si="12"/>
        <v>1025.6410256410256</v>
      </c>
      <c r="H207" s="379">
        <v>0.01</v>
      </c>
      <c r="I207" s="90">
        <f t="shared" si="13"/>
        <v>10.256410256410257</v>
      </c>
    </row>
    <row r="208" spans="1:9">
      <c r="A208" s="38">
        <v>11</v>
      </c>
      <c r="B208" s="38"/>
      <c r="C208" s="96" t="s">
        <v>101</v>
      </c>
      <c r="D208" s="97" t="s">
        <v>4</v>
      </c>
      <c r="E208" s="98">
        <v>1500000</v>
      </c>
      <c r="F208" s="100">
        <v>60</v>
      </c>
      <c r="G208" s="90">
        <f t="shared" si="12"/>
        <v>961.53846153846155</v>
      </c>
      <c r="H208" s="138">
        <v>1E-3</v>
      </c>
      <c r="I208" s="90">
        <f t="shared" si="13"/>
        <v>0.96153846153846156</v>
      </c>
    </row>
    <row r="209" spans="1:9">
      <c r="A209" s="38">
        <v>12</v>
      </c>
      <c r="B209" s="38"/>
      <c r="C209" s="96" t="s">
        <v>94</v>
      </c>
      <c r="D209" s="97" t="s">
        <v>4</v>
      </c>
      <c r="E209" s="98">
        <v>80000</v>
      </c>
      <c r="F209" s="100">
        <v>6</v>
      </c>
      <c r="G209" s="90">
        <f t="shared" si="12"/>
        <v>512.82051282051282</v>
      </c>
      <c r="H209" s="379">
        <v>0.04</v>
      </c>
      <c r="I209" s="90">
        <f t="shared" si="13"/>
        <v>20.512820512820515</v>
      </c>
    </row>
    <row r="210" spans="1:9" ht="31.2">
      <c r="A210" s="1"/>
      <c r="B210" s="58" t="s">
        <v>481</v>
      </c>
      <c r="C210" s="35"/>
      <c r="D210" s="35"/>
      <c r="E210" s="35"/>
      <c r="F210" s="35"/>
      <c r="G210" s="90"/>
      <c r="H210" s="138"/>
      <c r="I210" s="90">
        <f>SUM(I211:I215)</f>
        <v>215.12820512820514</v>
      </c>
    </row>
    <row r="211" spans="1:9">
      <c r="A211" s="38">
        <v>2</v>
      </c>
      <c r="B211" s="38"/>
      <c r="C211" s="96" t="s">
        <v>97</v>
      </c>
      <c r="D211" s="97" t="s">
        <v>4</v>
      </c>
      <c r="E211" s="98">
        <v>720000</v>
      </c>
      <c r="F211" s="100">
        <v>96</v>
      </c>
      <c r="G211" s="90">
        <f t="shared" si="12"/>
        <v>288.46153846153845</v>
      </c>
      <c r="H211" s="138">
        <v>3.2000000000000001E-2</v>
      </c>
      <c r="I211" s="90">
        <f t="shared" si="13"/>
        <v>9.2307692307692299</v>
      </c>
    </row>
    <row r="212" spans="1:9">
      <c r="A212" s="38">
        <v>3</v>
      </c>
      <c r="B212" s="38"/>
      <c r="C212" s="96" t="s">
        <v>98</v>
      </c>
      <c r="D212" s="97" t="s">
        <v>4</v>
      </c>
      <c r="E212" s="98">
        <v>250000</v>
      </c>
      <c r="F212" s="100">
        <v>60</v>
      </c>
      <c r="G212" s="90">
        <f t="shared" si="12"/>
        <v>160.25641025641028</v>
      </c>
      <c r="H212" s="138">
        <v>3.2000000000000001E-2</v>
      </c>
      <c r="I212" s="90">
        <f t="shared" si="13"/>
        <v>5.1282051282051286</v>
      </c>
    </row>
    <row r="213" spans="1:9">
      <c r="A213" s="38">
        <v>4</v>
      </c>
      <c r="B213" s="38"/>
      <c r="C213" s="96" t="s">
        <v>99</v>
      </c>
      <c r="D213" s="97" t="s">
        <v>5</v>
      </c>
      <c r="E213" s="98">
        <v>165000</v>
      </c>
      <c r="F213" s="100">
        <v>24</v>
      </c>
      <c r="G213" s="90">
        <f t="shared" si="12"/>
        <v>264.42307692307691</v>
      </c>
      <c r="H213" s="138">
        <v>0.192</v>
      </c>
      <c r="I213" s="90">
        <f t="shared" si="13"/>
        <v>50.769230769230766</v>
      </c>
    </row>
    <row r="214" spans="1:9">
      <c r="A214" s="38">
        <v>7</v>
      </c>
      <c r="B214" s="38"/>
      <c r="C214" s="96" t="s">
        <v>104</v>
      </c>
      <c r="D214" s="97" t="s">
        <v>4</v>
      </c>
      <c r="E214" s="98">
        <v>550000</v>
      </c>
      <c r="F214" s="100">
        <v>96</v>
      </c>
      <c r="G214" s="90">
        <f t="shared" si="12"/>
        <v>220.35256410256412</v>
      </c>
      <c r="H214" s="138">
        <v>0.192</v>
      </c>
      <c r="I214" s="90">
        <f t="shared" si="13"/>
        <v>42.307692307692314</v>
      </c>
    </row>
    <row r="215" spans="1:9">
      <c r="A215" s="38">
        <v>8</v>
      </c>
      <c r="B215" s="38"/>
      <c r="C215" s="96" t="s">
        <v>3</v>
      </c>
      <c r="D215" s="97" t="s">
        <v>4</v>
      </c>
      <c r="E215" s="98">
        <v>1400000</v>
      </c>
      <c r="F215" s="100">
        <v>96</v>
      </c>
      <c r="G215" s="381">
        <f t="shared" si="12"/>
        <v>560.89743589743591</v>
      </c>
      <c r="H215" s="138">
        <v>0.192</v>
      </c>
      <c r="I215" s="90">
        <f t="shared" si="13"/>
        <v>107.69230769230769</v>
      </c>
    </row>
    <row r="216" spans="1:9">
      <c r="A216" s="2" t="s">
        <v>35</v>
      </c>
      <c r="B216" s="58" t="s">
        <v>173</v>
      </c>
      <c r="C216" s="35"/>
      <c r="D216" s="35"/>
      <c r="E216" s="35"/>
      <c r="F216" s="35"/>
      <c r="G216" s="90"/>
      <c r="H216" s="138"/>
      <c r="I216" s="90"/>
    </row>
    <row r="217" spans="1:9">
      <c r="A217" s="1"/>
      <c r="B217" s="383" t="s">
        <v>173</v>
      </c>
      <c r="C217" s="35"/>
      <c r="D217" s="35"/>
      <c r="E217" s="35"/>
      <c r="F217" s="35"/>
      <c r="G217" s="90"/>
      <c r="H217" s="138"/>
      <c r="I217" s="381">
        <f>SUM(I218:I227)</f>
        <v>78.79807692307692</v>
      </c>
    </row>
    <row r="218" spans="1:9">
      <c r="A218" s="38">
        <v>1</v>
      </c>
      <c r="B218" s="38"/>
      <c r="C218" s="96" t="s">
        <v>121</v>
      </c>
      <c r="D218" s="97" t="s">
        <v>5</v>
      </c>
      <c r="E218" s="98">
        <v>50000</v>
      </c>
      <c r="F218" s="103">
        <v>12</v>
      </c>
      <c r="G218" s="90">
        <f t="shared" si="12"/>
        <v>160.25641025641028</v>
      </c>
      <c r="H218" s="138">
        <v>5.5999999999999999E-3</v>
      </c>
      <c r="I218" s="381">
        <f t="shared" si="13"/>
        <v>0.89743589743589758</v>
      </c>
    </row>
    <row r="219" spans="1:9">
      <c r="A219" s="38">
        <v>2</v>
      </c>
      <c r="B219" s="38"/>
      <c r="C219" s="96" t="s">
        <v>123</v>
      </c>
      <c r="D219" s="97" t="s">
        <v>141</v>
      </c>
      <c r="E219" s="98">
        <v>5000</v>
      </c>
      <c r="F219" s="103">
        <v>3</v>
      </c>
      <c r="G219" s="90">
        <f t="shared" si="12"/>
        <v>64.102564102564102</v>
      </c>
      <c r="H219" s="138">
        <v>0.10150000000000001</v>
      </c>
      <c r="I219" s="90">
        <f t="shared" si="13"/>
        <v>6.5064102564102564</v>
      </c>
    </row>
    <row r="220" spans="1:9">
      <c r="A220" s="38">
        <v>3</v>
      </c>
      <c r="B220" s="38"/>
      <c r="C220" s="96" t="s">
        <v>93</v>
      </c>
      <c r="D220" s="97" t="s">
        <v>4</v>
      </c>
      <c r="E220" s="98">
        <v>2000</v>
      </c>
      <c r="F220" s="103">
        <v>6</v>
      </c>
      <c r="G220" s="90">
        <f t="shared" si="12"/>
        <v>12.820512820512819</v>
      </c>
      <c r="H220" s="138">
        <v>0.10150000000000001</v>
      </c>
      <c r="I220" s="90">
        <f t="shared" si="13"/>
        <v>1.3012820512820513</v>
      </c>
    </row>
    <row r="221" spans="1:9">
      <c r="A221" s="38">
        <v>4</v>
      </c>
      <c r="B221" s="38"/>
      <c r="C221" s="96" t="s">
        <v>95</v>
      </c>
      <c r="D221" s="97" t="s">
        <v>4</v>
      </c>
      <c r="E221" s="98">
        <v>550000</v>
      </c>
      <c r="F221" s="103">
        <v>60</v>
      </c>
      <c r="G221" s="90">
        <f t="shared" si="12"/>
        <v>352.56410256410254</v>
      </c>
      <c r="H221" s="379">
        <v>0.01</v>
      </c>
      <c r="I221" s="90">
        <f t="shared" si="13"/>
        <v>3.5256410256410255</v>
      </c>
    </row>
    <row r="222" spans="1:9">
      <c r="A222" s="38">
        <v>5</v>
      </c>
      <c r="B222" s="38"/>
      <c r="C222" s="96" t="s">
        <v>97</v>
      </c>
      <c r="D222" s="97" t="s">
        <v>4</v>
      </c>
      <c r="E222" s="98">
        <v>720000</v>
      </c>
      <c r="F222" s="103">
        <v>96</v>
      </c>
      <c r="G222" s="90">
        <f t="shared" si="12"/>
        <v>288.46153846153845</v>
      </c>
      <c r="H222" s="379">
        <v>0.02</v>
      </c>
      <c r="I222" s="90">
        <f t="shared" si="13"/>
        <v>5.7692307692307692</v>
      </c>
    </row>
    <row r="223" spans="1:9">
      <c r="A223" s="38">
        <v>6</v>
      </c>
      <c r="B223" s="38"/>
      <c r="C223" s="96" t="s">
        <v>98</v>
      </c>
      <c r="D223" s="97" t="s">
        <v>4</v>
      </c>
      <c r="E223" s="98">
        <v>250000</v>
      </c>
      <c r="F223" s="103">
        <v>60</v>
      </c>
      <c r="G223" s="90">
        <f t="shared" si="12"/>
        <v>160.25641025641028</v>
      </c>
      <c r="H223" s="379">
        <v>0.02</v>
      </c>
      <c r="I223" s="90">
        <f t="shared" si="13"/>
        <v>3.2051282051282057</v>
      </c>
    </row>
    <row r="224" spans="1:9">
      <c r="A224" s="38">
        <v>7</v>
      </c>
      <c r="B224" s="38"/>
      <c r="C224" s="96" t="s">
        <v>99</v>
      </c>
      <c r="D224" s="97" t="s">
        <v>5</v>
      </c>
      <c r="E224" s="98">
        <v>165000</v>
      </c>
      <c r="F224" s="103">
        <v>24</v>
      </c>
      <c r="G224" s="90">
        <f t="shared" si="12"/>
        <v>264.42307692307691</v>
      </c>
      <c r="H224" s="379">
        <v>0.13</v>
      </c>
      <c r="I224" s="90">
        <f t="shared" si="13"/>
        <v>34.375</v>
      </c>
    </row>
    <row r="225" spans="1:10">
      <c r="A225" s="38">
        <v>8</v>
      </c>
      <c r="B225" s="38"/>
      <c r="C225" s="96" t="s">
        <v>100</v>
      </c>
      <c r="D225" s="97" t="s">
        <v>4</v>
      </c>
      <c r="E225" s="98">
        <v>1600000</v>
      </c>
      <c r="F225" s="103">
        <v>60</v>
      </c>
      <c r="G225" s="90">
        <f t="shared" si="12"/>
        <v>1025.6410256410256</v>
      </c>
      <c r="H225" s="138">
        <v>1.6999999999999999E-3</v>
      </c>
      <c r="I225" s="90">
        <f t="shared" si="13"/>
        <v>1.7435897435897434</v>
      </c>
    </row>
    <row r="226" spans="1:10">
      <c r="A226" s="38">
        <v>9</v>
      </c>
      <c r="B226" s="38"/>
      <c r="C226" s="96" t="s">
        <v>101</v>
      </c>
      <c r="D226" s="97" t="s">
        <v>4</v>
      </c>
      <c r="E226" s="98">
        <v>1500000</v>
      </c>
      <c r="F226" s="103">
        <v>60</v>
      </c>
      <c r="G226" s="90">
        <f t="shared" si="12"/>
        <v>961.53846153846155</v>
      </c>
      <c r="H226" s="138">
        <v>1E-3</v>
      </c>
      <c r="I226" s="90">
        <f t="shared" si="13"/>
        <v>0.96153846153846156</v>
      </c>
    </row>
    <row r="227" spans="1:10">
      <c r="A227" s="38">
        <v>11</v>
      </c>
      <c r="B227" s="38"/>
      <c r="C227" s="96" t="s">
        <v>94</v>
      </c>
      <c r="D227" s="97" t="s">
        <v>4</v>
      </c>
      <c r="E227" s="98">
        <v>80000</v>
      </c>
      <c r="F227" s="103">
        <v>6</v>
      </c>
      <c r="G227" s="90">
        <f t="shared" si="12"/>
        <v>512.82051282051282</v>
      </c>
      <c r="H227" s="379">
        <v>0.04</v>
      </c>
      <c r="I227" s="90">
        <f t="shared" si="13"/>
        <v>20.512820512820515</v>
      </c>
    </row>
    <row r="228" spans="1:10">
      <c r="A228" s="1"/>
      <c r="B228" s="42" t="s">
        <v>482</v>
      </c>
      <c r="C228" s="35"/>
      <c r="D228" s="35"/>
      <c r="E228" s="35"/>
      <c r="F228" s="35"/>
      <c r="G228" s="90"/>
      <c r="H228" s="138"/>
      <c r="I228" s="90"/>
      <c r="J228" s="39" t="s">
        <v>467</v>
      </c>
    </row>
    <row r="229" spans="1:10" hidden="1">
      <c r="A229" s="38">
        <v>1</v>
      </c>
      <c r="B229" s="38"/>
      <c r="C229" s="96" t="s">
        <v>121</v>
      </c>
      <c r="D229" s="97" t="s">
        <v>5</v>
      </c>
      <c r="E229" s="98">
        <v>50000</v>
      </c>
      <c r="F229" s="103">
        <v>12</v>
      </c>
      <c r="G229" s="90">
        <f t="shared" si="12"/>
        <v>160.25641025641028</v>
      </c>
      <c r="H229" s="138">
        <v>0.192</v>
      </c>
      <c r="I229" s="90">
        <f t="shared" si="13"/>
        <v>30.769230769230774</v>
      </c>
    </row>
    <row r="230" spans="1:10" hidden="1">
      <c r="A230" s="38">
        <v>2</v>
      </c>
      <c r="B230" s="38"/>
      <c r="C230" s="96" t="s">
        <v>97</v>
      </c>
      <c r="D230" s="97" t="s">
        <v>4</v>
      </c>
      <c r="E230" s="98">
        <v>500000</v>
      </c>
      <c r="F230" s="103">
        <v>60</v>
      </c>
      <c r="G230" s="90">
        <f t="shared" si="12"/>
        <v>320.51282051282055</v>
      </c>
      <c r="H230" s="138">
        <v>3.2000000000000001E-2</v>
      </c>
      <c r="I230" s="90">
        <f t="shared" si="13"/>
        <v>10.256410256410257</v>
      </c>
    </row>
    <row r="231" spans="1:10" hidden="1">
      <c r="A231" s="38">
        <v>3</v>
      </c>
      <c r="B231" s="38"/>
      <c r="C231" s="96" t="s">
        <v>98</v>
      </c>
      <c r="D231" s="97" t="s">
        <v>4</v>
      </c>
      <c r="E231" s="98">
        <v>250000</v>
      </c>
      <c r="F231" s="103">
        <v>60</v>
      </c>
      <c r="G231" s="90">
        <f t="shared" si="12"/>
        <v>160.25641025641028</v>
      </c>
      <c r="H231" s="138">
        <v>3.2000000000000001E-2</v>
      </c>
      <c r="I231" s="90">
        <f t="shared" si="13"/>
        <v>5.1282051282051286</v>
      </c>
    </row>
    <row r="232" spans="1:10" hidden="1">
      <c r="A232" s="38">
        <v>4</v>
      </c>
      <c r="B232" s="38"/>
      <c r="C232" s="96" t="s">
        <v>99</v>
      </c>
      <c r="D232" s="97" t="s">
        <v>5</v>
      </c>
      <c r="E232" s="98">
        <v>40000</v>
      </c>
      <c r="F232" s="103">
        <v>36</v>
      </c>
      <c r="G232" s="90">
        <f t="shared" si="12"/>
        <v>42.735042735042732</v>
      </c>
      <c r="H232" s="138">
        <v>0.192</v>
      </c>
      <c r="I232" s="90">
        <f t="shared" si="13"/>
        <v>8.2051282051282044</v>
      </c>
    </row>
    <row r="233" spans="1:10" s="43" customFormat="1" hidden="1">
      <c r="A233" s="111">
        <v>5</v>
      </c>
      <c r="B233" s="111"/>
      <c r="C233" s="112" t="s">
        <v>100</v>
      </c>
      <c r="D233" s="41" t="s">
        <v>4</v>
      </c>
      <c r="E233" s="113">
        <v>1600000</v>
      </c>
      <c r="F233" s="131">
        <v>60</v>
      </c>
      <c r="G233" s="114">
        <f t="shared" si="12"/>
        <v>1025.6410256410256</v>
      </c>
      <c r="H233" s="139">
        <v>1.4E-3</v>
      </c>
      <c r="I233" s="114">
        <f t="shared" si="13"/>
        <v>1.4358974358974359</v>
      </c>
    </row>
    <row r="234" spans="1:10" s="43" customFormat="1" hidden="1">
      <c r="A234" s="111">
        <v>6</v>
      </c>
      <c r="B234" s="111"/>
      <c r="C234" s="112" t="s">
        <v>101</v>
      </c>
      <c r="D234" s="41" t="s">
        <v>4</v>
      </c>
      <c r="E234" s="113">
        <v>1500000</v>
      </c>
      <c r="F234" s="131">
        <v>60</v>
      </c>
      <c r="G234" s="114">
        <f t="shared" si="12"/>
        <v>961.53846153846155</v>
      </c>
      <c r="H234" s="139">
        <v>1.2E-2</v>
      </c>
      <c r="I234" s="114">
        <f t="shared" si="13"/>
        <v>11.538461538461538</v>
      </c>
    </row>
    <row r="235" spans="1:10" hidden="1">
      <c r="A235" s="38">
        <v>7</v>
      </c>
      <c r="B235" s="38"/>
      <c r="C235" s="96" t="s">
        <v>104</v>
      </c>
      <c r="D235" s="97" t="s">
        <v>4</v>
      </c>
      <c r="E235" s="98">
        <v>80000</v>
      </c>
      <c r="F235" s="103">
        <v>96</v>
      </c>
      <c r="G235" s="90">
        <f t="shared" si="12"/>
        <v>32.051282051282051</v>
      </c>
      <c r="H235" s="138">
        <v>0.192</v>
      </c>
      <c r="I235" s="90">
        <f t="shared" si="13"/>
        <v>6.1538461538461542</v>
      </c>
    </row>
    <row r="236" spans="1:10" hidden="1">
      <c r="A236" s="38">
        <v>8</v>
      </c>
      <c r="B236" s="38"/>
      <c r="C236" s="96" t="s">
        <v>3</v>
      </c>
      <c r="D236" s="97" t="s">
        <v>4</v>
      </c>
      <c r="E236" s="98">
        <v>300000</v>
      </c>
      <c r="F236" s="103">
        <v>96</v>
      </c>
      <c r="G236" s="90">
        <f t="shared" si="12"/>
        <v>120.19230769230769</v>
      </c>
      <c r="H236" s="138">
        <v>0.192</v>
      </c>
      <c r="I236" s="90">
        <f t="shared" si="13"/>
        <v>23.076923076923077</v>
      </c>
    </row>
    <row r="237" spans="1:10" hidden="1">
      <c r="A237" s="38">
        <v>9</v>
      </c>
      <c r="B237" s="38"/>
      <c r="C237" s="96" t="s">
        <v>102</v>
      </c>
      <c r="D237" s="97" t="s">
        <v>4</v>
      </c>
      <c r="E237" s="98">
        <v>20000</v>
      </c>
      <c r="F237" s="103">
        <v>36</v>
      </c>
      <c r="G237" s="90">
        <f t="shared" si="12"/>
        <v>21.367521367521366</v>
      </c>
      <c r="H237" s="138">
        <v>2.0000000000000001E-4</v>
      </c>
      <c r="I237" s="90">
        <f t="shared" si="13"/>
        <v>4.2735042735042731E-3</v>
      </c>
    </row>
    <row r="238" spans="1:10" hidden="1">
      <c r="A238" s="38">
        <v>10</v>
      </c>
      <c r="B238" s="38"/>
      <c r="C238" s="96" t="s">
        <v>103</v>
      </c>
      <c r="D238" s="97" t="s">
        <v>4</v>
      </c>
      <c r="E238" s="98">
        <v>42000</v>
      </c>
      <c r="F238" s="103">
        <v>36</v>
      </c>
      <c r="G238" s="90">
        <f t="shared" si="12"/>
        <v>44.871794871794876</v>
      </c>
      <c r="H238" s="138">
        <v>2.0000000000000001E-4</v>
      </c>
      <c r="I238" s="90">
        <f t="shared" si="13"/>
        <v>8.9743589743589754E-3</v>
      </c>
    </row>
    <row r="239" spans="1:10" s="43" customFormat="1" hidden="1">
      <c r="A239" s="111">
        <v>11</v>
      </c>
      <c r="B239" s="111"/>
      <c r="C239" s="112" t="s">
        <v>225</v>
      </c>
      <c r="D239" s="41" t="s">
        <v>4</v>
      </c>
      <c r="E239" s="115">
        <v>12000</v>
      </c>
      <c r="F239" s="131">
        <v>24</v>
      </c>
      <c r="G239" s="114">
        <f t="shared" si="12"/>
        <v>19.23076923076923</v>
      </c>
      <c r="H239" s="139">
        <v>1E-3</v>
      </c>
      <c r="I239" s="114">
        <f t="shared" si="13"/>
        <v>1.9230769230769232E-2</v>
      </c>
    </row>
    <row r="240" spans="1:10" s="43" customFormat="1" ht="31.2" hidden="1">
      <c r="A240" s="111">
        <v>12</v>
      </c>
      <c r="B240" s="111"/>
      <c r="C240" s="112" t="s">
        <v>133</v>
      </c>
      <c r="D240" s="41" t="s">
        <v>4</v>
      </c>
      <c r="E240" s="113">
        <v>280000</v>
      </c>
      <c r="F240" s="131">
        <v>24</v>
      </c>
      <c r="G240" s="114">
        <f>E240/F240/26</f>
        <v>448.71794871794867</v>
      </c>
      <c r="H240" s="139">
        <v>0.192</v>
      </c>
      <c r="I240" s="114">
        <f>H240*G240</f>
        <v>86.153846153846146</v>
      </c>
    </row>
    <row r="241" spans="1:9" hidden="1">
      <c r="A241" s="38">
        <v>13</v>
      </c>
      <c r="B241" s="38"/>
      <c r="C241" s="96" t="s">
        <v>110</v>
      </c>
      <c r="D241" s="97" t="s">
        <v>4</v>
      </c>
      <c r="E241" s="98">
        <v>930000</v>
      </c>
      <c r="F241" s="103">
        <v>60</v>
      </c>
      <c r="G241" s="90">
        <f>E241/F241/26</f>
        <v>596.15384615384619</v>
      </c>
      <c r="H241" s="138">
        <v>0.17</v>
      </c>
      <c r="I241" s="90">
        <f>H241*G241</f>
        <v>101.34615384615385</v>
      </c>
    </row>
    <row r="242" spans="1:9" s="43" customFormat="1" hidden="1">
      <c r="A242" s="111">
        <v>14</v>
      </c>
      <c r="B242" s="111"/>
      <c r="C242" s="112" t="s">
        <v>251</v>
      </c>
      <c r="D242" s="41" t="s">
        <v>4</v>
      </c>
      <c r="E242" s="113">
        <v>15000</v>
      </c>
      <c r="F242" s="131">
        <v>36</v>
      </c>
      <c r="G242" s="114">
        <f>E242/F242/26</f>
        <v>16.025641025641026</v>
      </c>
      <c r="H242" s="139">
        <v>4.8000000000000001E-2</v>
      </c>
      <c r="I242" s="114">
        <f>H242*G242</f>
        <v>0.76923076923076927</v>
      </c>
    </row>
    <row r="243" spans="1:9" hidden="1">
      <c r="A243" s="38">
        <v>15</v>
      </c>
      <c r="B243" s="42"/>
      <c r="C243" s="96" t="s">
        <v>222</v>
      </c>
      <c r="D243" s="100" t="s">
        <v>61</v>
      </c>
      <c r="E243" s="100"/>
      <c r="F243" s="100"/>
      <c r="G243" s="90"/>
      <c r="H243" s="138">
        <v>5</v>
      </c>
      <c r="I243" s="90">
        <f>0.05*SUM(I229:I242)</f>
        <v>14.243290598290599</v>
      </c>
    </row>
    <row r="244" spans="1:9" ht="31.2">
      <c r="A244" s="35" t="s">
        <v>36</v>
      </c>
      <c r="B244" s="102" t="s">
        <v>180</v>
      </c>
      <c r="G244" s="90"/>
      <c r="H244" s="138"/>
      <c r="I244" s="90"/>
    </row>
    <row r="245" spans="1:9">
      <c r="A245" s="1"/>
      <c r="B245" s="383" t="s">
        <v>181</v>
      </c>
      <c r="C245" s="96"/>
      <c r="D245" s="100"/>
      <c r="E245" s="100"/>
      <c r="F245" s="100"/>
      <c r="G245" s="90"/>
      <c r="H245" s="138"/>
      <c r="I245" s="90">
        <f>SUM(I246:I251)</f>
        <v>30.737179487179489</v>
      </c>
    </row>
    <row r="246" spans="1:9">
      <c r="A246" s="38">
        <v>1</v>
      </c>
      <c r="B246" s="38"/>
      <c r="C246" s="96" t="s">
        <v>121</v>
      </c>
      <c r="D246" s="97" t="s">
        <v>5</v>
      </c>
      <c r="E246" s="98">
        <v>50000</v>
      </c>
      <c r="F246" s="100">
        <v>12</v>
      </c>
      <c r="G246" s="90">
        <f t="shared" ref="G246:G290" si="14">E246/F246/26</f>
        <v>160.25641025641028</v>
      </c>
      <c r="H246" s="138">
        <v>2.4E-2</v>
      </c>
      <c r="I246" s="90">
        <f>H246*G246</f>
        <v>3.8461538461538467</v>
      </c>
    </row>
    <row r="247" spans="1:9">
      <c r="A247" s="38">
        <v>2</v>
      </c>
      <c r="B247" s="38"/>
      <c r="C247" s="96" t="s">
        <v>97</v>
      </c>
      <c r="D247" s="97" t="s">
        <v>4</v>
      </c>
      <c r="E247" s="98">
        <v>720000</v>
      </c>
      <c r="F247" s="100">
        <v>96</v>
      </c>
      <c r="G247" s="90">
        <f t="shared" si="14"/>
        <v>288.46153846153845</v>
      </c>
      <c r="H247" s="138">
        <v>4.0000000000000001E-3</v>
      </c>
      <c r="I247" s="90">
        <f t="shared" ref="I247:I294" si="15">H247*G247</f>
        <v>1.1538461538461537</v>
      </c>
    </row>
    <row r="248" spans="1:9">
      <c r="A248" s="38">
        <v>3</v>
      </c>
      <c r="B248" s="38"/>
      <c r="C248" s="96" t="s">
        <v>98</v>
      </c>
      <c r="D248" s="97" t="s">
        <v>4</v>
      </c>
      <c r="E248" s="98">
        <v>250000</v>
      </c>
      <c r="F248" s="100">
        <v>60</v>
      </c>
      <c r="G248" s="90">
        <f t="shared" si="14"/>
        <v>160.25641025641028</v>
      </c>
      <c r="H248" s="138">
        <v>4.0000000000000001E-3</v>
      </c>
      <c r="I248" s="90">
        <f t="shared" si="15"/>
        <v>0.64102564102564108</v>
      </c>
    </row>
    <row r="249" spans="1:9">
      <c r="A249" s="38">
        <v>4</v>
      </c>
      <c r="B249" s="38"/>
      <c r="C249" s="96" t="s">
        <v>99</v>
      </c>
      <c r="D249" s="97" t="s">
        <v>5</v>
      </c>
      <c r="E249" s="98">
        <v>165000</v>
      </c>
      <c r="F249" s="100">
        <v>24</v>
      </c>
      <c r="G249" s="90">
        <f t="shared" si="14"/>
        <v>264.42307692307691</v>
      </c>
      <c r="H249" s="138">
        <v>2.4E-2</v>
      </c>
      <c r="I249" s="90">
        <f t="shared" si="15"/>
        <v>6.3461538461538458</v>
      </c>
    </row>
    <row r="250" spans="1:9">
      <c r="A250" s="38">
        <v>7</v>
      </c>
      <c r="B250" s="38"/>
      <c r="C250" s="96" t="s">
        <v>104</v>
      </c>
      <c r="D250" s="97" t="s">
        <v>4</v>
      </c>
      <c r="E250" s="98">
        <v>550000</v>
      </c>
      <c r="F250" s="100">
        <v>96</v>
      </c>
      <c r="G250" s="90">
        <f t="shared" si="14"/>
        <v>220.35256410256412</v>
      </c>
      <c r="H250" s="138">
        <v>2.4E-2</v>
      </c>
      <c r="I250" s="90">
        <f t="shared" si="15"/>
        <v>5.2884615384615392</v>
      </c>
    </row>
    <row r="251" spans="1:9">
      <c r="A251" s="38">
        <v>8</v>
      </c>
      <c r="B251" s="38"/>
      <c r="C251" s="96" t="s">
        <v>3</v>
      </c>
      <c r="D251" s="97" t="s">
        <v>4</v>
      </c>
      <c r="E251" s="98">
        <v>1400000</v>
      </c>
      <c r="F251" s="100">
        <v>96</v>
      </c>
      <c r="G251" s="90">
        <f t="shared" si="14"/>
        <v>560.89743589743591</v>
      </c>
      <c r="H251" s="138">
        <v>2.4E-2</v>
      </c>
      <c r="I251" s="90">
        <f t="shared" si="15"/>
        <v>13.461538461538462</v>
      </c>
    </row>
    <row r="252" spans="1:9" ht="31.2">
      <c r="A252" s="1"/>
      <c r="B252" s="101" t="s">
        <v>484</v>
      </c>
      <c r="C252" s="96"/>
      <c r="D252" s="100"/>
      <c r="E252" s="100"/>
      <c r="F252" s="100"/>
      <c r="G252" s="90"/>
      <c r="H252" s="138"/>
      <c r="I252" s="90">
        <f>SUM(I253:I258)</f>
        <v>652.04326923076928</v>
      </c>
    </row>
    <row r="253" spans="1:9">
      <c r="A253" s="38">
        <v>1</v>
      </c>
      <c r="B253" s="38"/>
      <c r="C253" s="96" t="s">
        <v>121</v>
      </c>
      <c r="D253" s="97" t="s">
        <v>5</v>
      </c>
      <c r="E253" s="98">
        <v>50000</v>
      </c>
      <c r="F253" s="100">
        <v>12</v>
      </c>
      <c r="G253" s="90">
        <f t="shared" si="14"/>
        <v>160.25641025641028</v>
      </c>
      <c r="H253" s="138">
        <v>0.50839999999999996</v>
      </c>
      <c r="I253" s="90">
        <f t="shared" si="15"/>
        <v>81.474358974358978</v>
      </c>
    </row>
    <row r="254" spans="1:9">
      <c r="A254" s="38">
        <v>2</v>
      </c>
      <c r="B254" s="38"/>
      <c r="C254" s="96" t="s">
        <v>97</v>
      </c>
      <c r="D254" s="97" t="s">
        <v>4</v>
      </c>
      <c r="E254" s="98">
        <v>720000</v>
      </c>
      <c r="F254" s="100">
        <v>96</v>
      </c>
      <c r="G254" s="90">
        <f t="shared" si="14"/>
        <v>288.46153846153845</v>
      </c>
      <c r="H254" s="138">
        <v>8.6800000000000002E-2</v>
      </c>
      <c r="I254" s="90">
        <f t="shared" si="15"/>
        <v>25.038461538461537</v>
      </c>
    </row>
    <row r="255" spans="1:9">
      <c r="A255" s="38">
        <v>3</v>
      </c>
      <c r="B255" s="38"/>
      <c r="C255" s="96" t="s">
        <v>98</v>
      </c>
      <c r="D255" s="97" t="s">
        <v>4</v>
      </c>
      <c r="E255" s="98">
        <v>250000</v>
      </c>
      <c r="F255" s="100">
        <v>60</v>
      </c>
      <c r="G255" s="90">
        <f t="shared" si="14"/>
        <v>160.25641025641028</v>
      </c>
      <c r="H255" s="138">
        <v>8.6800000000000002E-2</v>
      </c>
      <c r="I255" s="90">
        <f t="shared" si="15"/>
        <v>13.910256410256412</v>
      </c>
    </row>
    <row r="256" spans="1:9">
      <c r="A256" s="38">
        <v>4</v>
      </c>
      <c r="B256" s="38"/>
      <c r="C256" s="96" t="s">
        <v>99</v>
      </c>
      <c r="D256" s="97" t="s">
        <v>5</v>
      </c>
      <c r="E256" s="98">
        <v>165000</v>
      </c>
      <c r="F256" s="100">
        <v>24</v>
      </c>
      <c r="G256" s="90">
        <f t="shared" si="14"/>
        <v>264.42307692307691</v>
      </c>
      <c r="H256" s="138">
        <v>0.50839999999999996</v>
      </c>
      <c r="I256" s="90">
        <f t="shared" si="15"/>
        <v>134.43269230769229</v>
      </c>
    </row>
    <row r="257" spans="1:10">
      <c r="A257" s="38">
        <v>7</v>
      </c>
      <c r="B257" s="38"/>
      <c r="C257" s="96" t="s">
        <v>104</v>
      </c>
      <c r="D257" s="97" t="s">
        <v>4</v>
      </c>
      <c r="E257" s="98">
        <v>550000</v>
      </c>
      <c r="F257" s="100">
        <v>96</v>
      </c>
      <c r="G257" s="90">
        <f t="shared" si="14"/>
        <v>220.35256410256412</v>
      </c>
      <c r="H257" s="138">
        <v>0.50839999999999996</v>
      </c>
      <c r="I257" s="90">
        <f t="shared" si="15"/>
        <v>112.02724358974359</v>
      </c>
    </row>
    <row r="258" spans="1:10">
      <c r="A258" s="38">
        <v>8</v>
      </c>
      <c r="B258" s="38"/>
      <c r="C258" s="96" t="s">
        <v>3</v>
      </c>
      <c r="D258" s="97" t="s">
        <v>4</v>
      </c>
      <c r="E258" s="98">
        <v>1400000</v>
      </c>
      <c r="F258" s="100">
        <v>96</v>
      </c>
      <c r="G258" s="381">
        <f t="shared" si="14"/>
        <v>560.89743589743591</v>
      </c>
      <c r="H258" s="138">
        <v>0.50839999999999996</v>
      </c>
      <c r="I258" s="90">
        <f t="shared" si="15"/>
        <v>285.16025641025641</v>
      </c>
    </row>
    <row r="259" spans="1:10">
      <c r="A259" s="1"/>
      <c r="B259" s="101" t="s">
        <v>183</v>
      </c>
      <c r="C259" s="96"/>
      <c r="D259" s="100"/>
      <c r="E259" s="100"/>
      <c r="F259" s="100"/>
      <c r="G259" s="90"/>
      <c r="H259" s="138"/>
      <c r="I259" s="90"/>
      <c r="J259" s="39" t="s">
        <v>468</v>
      </c>
    </row>
    <row r="260" spans="1:10" hidden="1">
      <c r="A260" s="38">
        <v>1</v>
      </c>
      <c r="B260" s="38"/>
      <c r="C260" s="96" t="s">
        <v>121</v>
      </c>
      <c r="D260" s="97" t="s">
        <v>5</v>
      </c>
      <c r="E260" s="98">
        <v>50000</v>
      </c>
      <c r="F260" s="100">
        <v>12</v>
      </c>
      <c r="G260" s="90">
        <f t="shared" si="14"/>
        <v>160.25641025641028</v>
      </c>
      <c r="H260" s="138">
        <v>0.08</v>
      </c>
      <c r="I260" s="90">
        <f t="shared" si="15"/>
        <v>12.820512820512823</v>
      </c>
    </row>
    <row r="261" spans="1:10" hidden="1">
      <c r="A261" s="38">
        <v>2</v>
      </c>
      <c r="B261" s="38"/>
      <c r="C261" s="96" t="s">
        <v>111</v>
      </c>
      <c r="D261" s="97" t="s">
        <v>4</v>
      </c>
      <c r="E261" s="98">
        <v>30000</v>
      </c>
      <c r="F261" s="100">
        <v>12</v>
      </c>
      <c r="G261" s="90">
        <f t="shared" si="14"/>
        <v>96.15384615384616</v>
      </c>
      <c r="H261" s="138">
        <v>0.02</v>
      </c>
      <c r="I261" s="90">
        <f t="shared" si="15"/>
        <v>1.9230769230769234</v>
      </c>
    </row>
    <row r="262" spans="1:10" hidden="1">
      <c r="A262" s="38">
        <v>3</v>
      </c>
      <c r="B262" s="38"/>
      <c r="C262" s="96" t="s">
        <v>112</v>
      </c>
      <c r="D262" s="97" t="s">
        <v>4</v>
      </c>
      <c r="E262" s="98">
        <v>2000000</v>
      </c>
      <c r="F262" s="100">
        <v>48</v>
      </c>
      <c r="G262" s="90">
        <f t="shared" si="14"/>
        <v>1602.5641025641025</v>
      </c>
      <c r="H262" s="138">
        <v>0.02</v>
      </c>
      <c r="I262" s="90">
        <f t="shared" si="15"/>
        <v>32.051282051282051</v>
      </c>
    </row>
    <row r="263" spans="1:10" hidden="1">
      <c r="A263" s="38">
        <v>4</v>
      </c>
      <c r="B263" s="38"/>
      <c r="C263" s="96" t="s">
        <v>97</v>
      </c>
      <c r="D263" s="97" t="s">
        <v>4</v>
      </c>
      <c r="E263" s="98">
        <v>500000</v>
      </c>
      <c r="F263" s="100">
        <v>60</v>
      </c>
      <c r="G263" s="90">
        <f t="shared" si="14"/>
        <v>320.51282051282055</v>
      </c>
      <c r="H263" s="138">
        <v>1.2999999999999999E-2</v>
      </c>
      <c r="I263" s="90">
        <f t="shared" si="15"/>
        <v>4.166666666666667</v>
      </c>
    </row>
    <row r="264" spans="1:10" hidden="1">
      <c r="A264" s="38">
        <v>5</v>
      </c>
      <c r="B264" s="38"/>
      <c r="C264" s="96" t="s">
        <v>98</v>
      </c>
      <c r="D264" s="97" t="s">
        <v>4</v>
      </c>
      <c r="E264" s="98">
        <v>250000</v>
      </c>
      <c r="F264" s="100">
        <v>60</v>
      </c>
      <c r="G264" s="90">
        <f t="shared" si="14"/>
        <v>160.25641025641028</v>
      </c>
      <c r="H264" s="138">
        <v>1.2999999999999999E-2</v>
      </c>
      <c r="I264" s="90">
        <f t="shared" si="15"/>
        <v>2.0833333333333335</v>
      </c>
    </row>
    <row r="265" spans="1:10" hidden="1">
      <c r="A265" s="38">
        <v>6</v>
      </c>
      <c r="B265" s="38"/>
      <c r="C265" s="96" t="s">
        <v>99</v>
      </c>
      <c r="D265" s="97" t="s">
        <v>5</v>
      </c>
      <c r="E265" s="98">
        <v>40000</v>
      </c>
      <c r="F265" s="100">
        <v>36</v>
      </c>
      <c r="G265" s="90">
        <f t="shared" si="14"/>
        <v>42.735042735042732</v>
      </c>
      <c r="H265" s="138">
        <v>0.08</v>
      </c>
      <c r="I265" s="90">
        <f t="shared" si="15"/>
        <v>3.4188034188034186</v>
      </c>
    </row>
    <row r="266" spans="1:10" s="43" customFormat="1" hidden="1">
      <c r="A266" s="111">
        <v>7</v>
      </c>
      <c r="B266" s="111"/>
      <c r="C266" s="112" t="s">
        <v>100</v>
      </c>
      <c r="D266" s="41" t="s">
        <v>4</v>
      </c>
      <c r="E266" s="113">
        <v>1600000</v>
      </c>
      <c r="F266" s="111">
        <v>60</v>
      </c>
      <c r="G266" s="114">
        <f t="shared" si="14"/>
        <v>1025.6410256410256</v>
      </c>
      <c r="H266" s="139">
        <v>1E-3</v>
      </c>
      <c r="I266" s="114">
        <f t="shared" si="15"/>
        <v>1.0256410256410255</v>
      </c>
    </row>
    <row r="267" spans="1:10" s="43" customFormat="1" hidden="1">
      <c r="A267" s="111">
        <v>8</v>
      </c>
      <c r="B267" s="111"/>
      <c r="C267" s="112" t="s">
        <v>101</v>
      </c>
      <c r="D267" s="41" t="s">
        <v>4</v>
      </c>
      <c r="E267" s="113">
        <v>1500000</v>
      </c>
      <c r="F267" s="111">
        <v>60</v>
      </c>
      <c r="G267" s="114">
        <f t="shared" si="14"/>
        <v>961.53846153846155</v>
      </c>
      <c r="H267" s="139">
        <v>5.0000000000000001E-3</v>
      </c>
      <c r="I267" s="114">
        <f t="shared" si="15"/>
        <v>4.8076923076923075</v>
      </c>
    </row>
    <row r="268" spans="1:10" hidden="1">
      <c r="A268" s="38">
        <v>9</v>
      </c>
      <c r="B268" s="38"/>
      <c r="C268" s="96" t="s">
        <v>104</v>
      </c>
      <c r="D268" s="97" t="s">
        <v>4</v>
      </c>
      <c r="E268" s="98">
        <v>80000</v>
      </c>
      <c r="F268" s="100">
        <v>96</v>
      </c>
      <c r="G268" s="90">
        <f t="shared" si="14"/>
        <v>32.051282051282051</v>
      </c>
      <c r="H268" s="138">
        <v>0.08</v>
      </c>
      <c r="I268" s="90">
        <f t="shared" si="15"/>
        <v>2.5641025641025643</v>
      </c>
    </row>
    <row r="269" spans="1:10" hidden="1">
      <c r="A269" s="38">
        <v>10</v>
      </c>
      <c r="B269" s="38"/>
      <c r="C269" s="96" t="s">
        <v>3</v>
      </c>
      <c r="D269" s="97" t="s">
        <v>4</v>
      </c>
      <c r="E269" s="98">
        <v>300000</v>
      </c>
      <c r="F269" s="100">
        <v>96</v>
      </c>
      <c r="G269" s="90">
        <f t="shared" si="14"/>
        <v>120.19230769230769</v>
      </c>
      <c r="H269" s="138">
        <v>0.08</v>
      </c>
      <c r="I269" s="90">
        <f t="shared" si="15"/>
        <v>9.615384615384615</v>
      </c>
    </row>
    <row r="270" spans="1:10" s="43" customFormat="1" hidden="1">
      <c r="A270" s="111">
        <v>11</v>
      </c>
      <c r="B270" s="111"/>
      <c r="C270" s="112" t="s">
        <v>102</v>
      </c>
      <c r="D270" s="41" t="s">
        <v>4</v>
      </c>
      <c r="E270" s="113">
        <v>20000</v>
      </c>
      <c r="F270" s="111">
        <v>36</v>
      </c>
      <c r="G270" s="114">
        <f t="shared" si="14"/>
        <v>21.367521367521366</v>
      </c>
      <c r="H270" s="139">
        <v>1.9E-2</v>
      </c>
      <c r="I270" s="114">
        <f t="shared" si="15"/>
        <v>0.40598290598290593</v>
      </c>
    </row>
    <row r="271" spans="1:10" s="43" customFormat="1" hidden="1">
      <c r="A271" s="111">
        <v>12</v>
      </c>
      <c r="B271" s="111"/>
      <c r="C271" s="112" t="s">
        <v>103</v>
      </c>
      <c r="D271" s="41" t="s">
        <v>4</v>
      </c>
      <c r="E271" s="113">
        <v>42000</v>
      </c>
      <c r="F271" s="111">
        <v>36</v>
      </c>
      <c r="G271" s="114">
        <f t="shared" si="14"/>
        <v>44.871794871794876</v>
      </c>
      <c r="H271" s="139">
        <v>1.6E-2</v>
      </c>
      <c r="I271" s="114">
        <f t="shared" si="15"/>
        <v>0.71794871794871806</v>
      </c>
    </row>
    <row r="272" spans="1:10" s="43" customFormat="1" hidden="1">
      <c r="A272" s="111">
        <v>13</v>
      </c>
      <c r="B272" s="111"/>
      <c r="C272" s="112" t="s">
        <v>225</v>
      </c>
      <c r="D272" s="41" t="s">
        <v>4</v>
      </c>
      <c r="E272" s="113">
        <v>12000</v>
      </c>
      <c r="F272" s="111">
        <v>24</v>
      </c>
      <c r="G272" s="114">
        <f t="shared" si="14"/>
        <v>19.23076923076923</v>
      </c>
      <c r="H272" s="139">
        <v>1E-3</v>
      </c>
      <c r="I272" s="114">
        <f t="shared" si="15"/>
        <v>1.9230769230769232E-2</v>
      </c>
    </row>
    <row r="273" spans="1:10" s="43" customFormat="1" hidden="1">
      <c r="A273" s="111">
        <v>14</v>
      </c>
      <c r="B273" s="111"/>
      <c r="C273" s="112" t="s">
        <v>226</v>
      </c>
      <c r="D273" s="41" t="s">
        <v>4</v>
      </c>
      <c r="E273" s="113">
        <v>10000</v>
      </c>
      <c r="F273" s="111">
        <v>24</v>
      </c>
      <c r="G273" s="114">
        <f t="shared" si="14"/>
        <v>16.025641025641026</v>
      </c>
      <c r="H273" s="139">
        <v>1E-3</v>
      </c>
      <c r="I273" s="114">
        <f t="shared" si="15"/>
        <v>1.6025641025641024E-2</v>
      </c>
    </row>
    <row r="274" spans="1:10" s="43" customFormat="1" ht="31.2" hidden="1">
      <c r="A274" s="111">
        <v>15</v>
      </c>
      <c r="B274" s="111"/>
      <c r="C274" s="112" t="s">
        <v>133</v>
      </c>
      <c r="D274" s="41" t="s">
        <v>4</v>
      </c>
      <c r="E274" s="113">
        <v>280000</v>
      </c>
      <c r="F274" s="111">
        <v>24</v>
      </c>
      <c r="G274" s="114">
        <f t="shared" si="14"/>
        <v>448.71794871794867</v>
      </c>
      <c r="H274" s="139">
        <v>1.4999999999999999E-2</v>
      </c>
      <c r="I274" s="114">
        <f t="shared" si="15"/>
        <v>6.7307692307692299</v>
      </c>
    </row>
    <row r="275" spans="1:10" hidden="1">
      <c r="A275" s="38">
        <v>16</v>
      </c>
      <c r="B275" s="38"/>
      <c r="C275" s="96" t="s">
        <v>140</v>
      </c>
      <c r="D275" s="97" t="s">
        <v>4</v>
      </c>
      <c r="E275" s="98">
        <v>1890000</v>
      </c>
      <c r="F275" s="37">
        <v>60</v>
      </c>
      <c r="G275" s="90">
        <f t="shared" si="14"/>
        <v>1211.5384615384614</v>
      </c>
      <c r="H275" s="138">
        <v>1.2E-2</v>
      </c>
      <c r="I275" s="90">
        <f t="shared" si="15"/>
        <v>14.538461538461538</v>
      </c>
    </row>
    <row r="276" spans="1:10" hidden="1">
      <c r="A276" s="38">
        <v>17</v>
      </c>
      <c r="B276" s="38"/>
      <c r="C276" s="96" t="s">
        <v>110</v>
      </c>
      <c r="D276" s="97" t="s">
        <v>4</v>
      </c>
      <c r="E276" s="98">
        <v>930000</v>
      </c>
      <c r="F276" s="100">
        <v>60</v>
      </c>
      <c r="G276" s="90">
        <f t="shared" si="14"/>
        <v>596.15384615384619</v>
      </c>
      <c r="H276" s="138">
        <v>2E-3</v>
      </c>
      <c r="I276" s="90">
        <f t="shared" si="15"/>
        <v>1.1923076923076925</v>
      </c>
    </row>
    <row r="277" spans="1:10" hidden="1">
      <c r="A277" s="38">
        <v>18</v>
      </c>
      <c r="B277" s="38"/>
      <c r="C277" s="127" t="s">
        <v>125</v>
      </c>
      <c r="D277" s="37" t="s">
        <v>4</v>
      </c>
      <c r="E277" s="128">
        <v>800000</v>
      </c>
      <c r="F277" s="38">
        <v>96</v>
      </c>
      <c r="G277" s="90">
        <f t="shared" si="14"/>
        <v>320.51282051282055</v>
      </c>
      <c r="H277" s="138">
        <v>1.2E-2</v>
      </c>
      <c r="I277" s="90">
        <f t="shared" si="15"/>
        <v>3.8461538461538467</v>
      </c>
    </row>
    <row r="278" spans="1:10" s="43" customFormat="1" hidden="1">
      <c r="A278" s="111">
        <v>19</v>
      </c>
      <c r="B278" s="111"/>
      <c r="C278" s="112" t="s">
        <v>32</v>
      </c>
      <c r="D278" s="41" t="s">
        <v>4</v>
      </c>
      <c r="E278" s="113">
        <v>1000000</v>
      </c>
      <c r="F278" s="111">
        <v>96</v>
      </c>
      <c r="G278" s="114">
        <f t="shared" si="14"/>
        <v>400.64102564102564</v>
      </c>
      <c r="H278" s="139">
        <v>0.02</v>
      </c>
      <c r="I278" s="114">
        <f t="shared" si="15"/>
        <v>8.0128205128205128</v>
      </c>
    </row>
    <row r="279" spans="1:10" hidden="1">
      <c r="A279" s="38">
        <v>20</v>
      </c>
      <c r="B279" s="101"/>
      <c r="C279" s="96" t="s">
        <v>222</v>
      </c>
      <c r="D279" s="100" t="s">
        <v>61</v>
      </c>
      <c r="E279" s="100"/>
      <c r="F279" s="100"/>
      <c r="G279" s="90"/>
      <c r="H279" s="138">
        <v>5</v>
      </c>
      <c r="I279" s="90">
        <f>0.05*SUM(I260:I278)</f>
        <v>5.497809829059829</v>
      </c>
    </row>
    <row r="280" spans="1:10" hidden="1">
      <c r="A280" s="1"/>
      <c r="B280" s="101"/>
      <c r="C280" s="96"/>
      <c r="D280" s="100"/>
      <c r="E280" s="100"/>
      <c r="F280" s="100"/>
      <c r="G280" s="90"/>
      <c r="H280" s="138"/>
      <c r="I280" s="90"/>
    </row>
    <row r="281" spans="1:10">
      <c r="A281" s="1">
        <v>4</v>
      </c>
      <c r="B281" s="101" t="s">
        <v>184</v>
      </c>
      <c r="C281" s="96"/>
      <c r="D281" s="100"/>
      <c r="E281" s="100"/>
      <c r="F281" s="100"/>
      <c r="G281" s="90"/>
      <c r="H281" s="138"/>
      <c r="I281" s="90"/>
      <c r="J281" s="39" t="s">
        <v>468</v>
      </c>
    </row>
    <row r="282" spans="1:10" hidden="1">
      <c r="A282" s="38">
        <v>1</v>
      </c>
      <c r="B282" s="38"/>
      <c r="C282" s="96" t="s">
        <v>121</v>
      </c>
      <c r="D282" s="97" t="s">
        <v>5</v>
      </c>
      <c r="E282" s="98">
        <v>50000</v>
      </c>
      <c r="F282" s="100">
        <v>12</v>
      </c>
      <c r="G282" s="90">
        <f t="shared" si="14"/>
        <v>160.25641025641028</v>
      </c>
      <c r="H282" s="138">
        <v>0.08</v>
      </c>
      <c r="I282" s="90">
        <f t="shared" si="15"/>
        <v>12.820512820512823</v>
      </c>
    </row>
    <row r="283" spans="1:10" hidden="1">
      <c r="A283" s="38">
        <v>2</v>
      </c>
      <c r="B283" s="38"/>
      <c r="C283" s="96" t="s">
        <v>111</v>
      </c>
      <c r="D283" s="97" t="s">
        <v>4</v>
      </c>
      <c r="E283" s="98">
        <v>30000</v>
      </c>
      <c r="F283" s="100">
        <v>12</v>
      </c>
      <c r="G283" s="90">
        <f t="shared" si="14"/>
        <v>96.15384615384616</v>
      </c>
      <c r="H283" s="138">
        <v>0.02</v>
      </c>
      <c r="I283" s="90">
        <f t="shared" si="15"/>
        <v>1.9230769230769234</v>
      </c>
    </row>
    <row r="284" spans="1:10" hidden="1">
      <c r="A284" s="38">
        <v>3</v>
      </c>
      <c r="B284" s="38"/>
      <c r="C284" s="96" t="s">
        <v>112</v>
      </c>
      <c r="D284" s="97" t="s">
        <v>4</v>
      </c>
      <c r="E284" s="98">
        <v>2000000</v>
      </c>
      <c r="F284" s="100">
        <v>48</v>
      </c>
      <c r="G284" s="90">
        <f t="shared" si="14"/>
        <v>1602.5641025641025</v>
      </c>
      <c r="H284" s="138">
        <v>0.02</v>
      </c>
      <c r="I284" s="90">
        <f t="shared" si="15"/>
        <v>32.051282051282051</v>
      </c>
    </row>
    <row r="285" spans="1:10" hidden="1">
      <c r="A285" s="38">
        <v>4</v>
      </c>
      <c r="B285" s="38"/>
      <c r="C285" s="96" t="s">
        <v>97</v>
      </c>
      <c r="D285" s="97" t="s">
        <v>4</v>
      </c>
      <c r="E285" s="98">
        <v>500000</v>
      </c>
      <c r="F285" s="100">
        <v>60</v>
      </c>
      <c r="G285" s="90">
        <f t="shared" si="14"/>
        <v>320.51282051282055</v>
      </c>
      <c r="H285" s="138">
        <v>1.2999999999999999E-2</v>
      </c>
      <c r="I285" s="90">
        <f t="shared" si="15"/>
        <v>4.166666666666667</v>
      </c>
    </row>
    <row r="286" spans="1:10" hidden="1">
      <c r="A286" s="38">
        <v>5</v>
      </c>
      <c r="B286" s="38"/>
      <c r="C286" s="96" t="s">
        <v>98</v>
      </c>
      <c r="D286" s="97" t="s">
        <v>4</v>
      </c>
      <c r="E286" s="98">
        <v>250000</v>
      </c>
      <c r="F286" s="100">
        <v>60</v>
      </c>
      <c r="G286" s="90">
        <f t="shared" si="14"/>
        <v>160.25641025641028</v>
      </c>
      <c r="H286" s="138">
        <v>1.2999999999999999E-2</v>
      </c>
      <c r="I286" s="90">
        <f t="shared" si="15"/>
        <v>2.0833333333333335</v>
      </c>
    </row>
    <row r="287" spans="1:10" hidden="1">
      <c r="A287" s="38">
        <v>6</v>
      </c>
      <c r="B287" s="38"/>
      <c r="C287" s="96" t="s">
        <v>99</v>
      </c>
      <c r="D287" s="97" t="s">
        <v>5</v>
      </c>
      <c r="E287" s="98">
        <v>40000</v>
      </c>
      <c r="F287" s="100">
        <v>36</v>
      </c>
      <c r="G287" s="90">
        <f t="shared" si="14"/>
        <v>42.735042735042732</v>
      </c>
      <c r="H287" s="138">
        <v>0.08</v>
      </c>
      <c r="I287" s="90">
        <f t="shared" si="15"/>
        <v>3.4188034188034186</v>
      </c>
    </row>
    <row r="288" spans="1:10" s="43" customFormat="1" hidden="1">
      <c r="A288" s="111">
        <v>7</v>
      </c>
      <c r="B288" s="111"/>
      <c r="C288" s="112" t="s">
        <v>100</v>
      </c>
      <c r="D288" s="41" t="s">
        <v>4</v>
      </c>
      <c r="E288" s="113">
        <v>1600000</v>
      </c>
      <c r="F288" s="111">
        <v>60</v>
      </c>
      <c r="G288" s="114">
        <f t="shared" si="14"/>
        <v>1025.6410256410256</v>
      </c>
      <c r="H288" s="139">
        <v>1E-3</v>
      </c>
      <c r="I288" s="114">
        <f t="shared" si="15"/>
        <v>1.0256410256410255</v>
      </c>
    </row>
    <row r="289" spans="1:10" s="43" customFormat="1" hidden="1">
      <c r="A289" s="111">
        <v>8</v>
      </c>
      <c r="B289" s="111"/>
      <c r="C289" s="112" t="s">
        <v>101</v>
      </c>
      <c r="D289" s="41" t="s">
        <v>4</v>
      </c>
      <c r="E289" s="113">
        <v>1500000</v>
      </c>
      <c r="F289" s="111">
        <v>60</v>
      </c>
      <c r="G289" s="114">
        <f t="shared" si="14"/>
        <v>961.53846153846155</v>
      </c>
      <c r="H289" s="139">
        <v>5.0000000000000001E-3</v>
      </c>
      <c r="I289" s="114">
        <f t="shared" si="15"/>
        <v>4.8076923076923075</v>
      </c>
    </row>
    <row r="290" spans="1:10" hidden="1">
      <c r="A290" s="38">
        <v>9</v>
      </c>
      <c r="B290" s="38"/>
      <c r="C290" s="96" t="s">
        <v>104</v>
      </c>
      <c r="D290" s="97" t="s">
        <v>4</v>
      </c>
      <c r="E290" s="98">
        <v>80000</v>
      </c>
      <c r="F290" s="100">
        <v>96</v>
      </c>
      <c r="G290" s="90">
        <f t="shared" si="14"/>
        <v>32.051282051282051</v>
      </c>
      <c r="H290" s="138">
        <v>0.08</v>
      </c>
      <c r="I290" s="90">
        <f t="shared" si="15"/>
        <v>2.5641025641025643</v>
      </c>
    </row>
    <row r="291" spans="1:10" hidden="1">
      <c r="A291" s="38">
        <v>10</v>
      </c>
      <c r="B291" s="38"/>
      <c r="C291" s="96" t="s">
        <v>3</v>
      </c>
      <c r="D291" s="97" t="s">
        <v>4</v>
      </c>
      <c r="E291" s="98">
        <v>300000</v>
      </c>
      <c r="F291" s="100">
        <v>96</v>
      </c>
      <c r="G291" s="90">
        <f t="shared" ref="G291:G360" si="16">E291/F291/26</f>
        <v>120.19230769230769</v>
      </c>
      <c r="H291" s="138">
        <v>0.08</v>
      </c>
      <c r="I291" s="90">
        <f t="shared" si="15"/>
        <v>9.615384615384615</v>
      </c>
    </row>
    <row r="292" spans="1:10" s="43" customFormat="1" hidden="1">
      <c r="A292" s="111">
        <v>11</v>
      </c>
      <c r="B292" s="111"/>
      <c r="C292" s="112" t="s">
        <v>102</v>
      </c>
      <c r="D292" s="41" t="s">
        <v>4</v>
      </c>
      <c r="E292" s="113">
        <v>20000</v>
      </c>
      <c r="F292" s="111">
        <v>36</v>
      </c>
      <c r="G292" s="114">
        <f t="shared" si="16"/>
        <v>21.367521367521366</v>
      </c>
      <c r="H292" s="139">
        <v>1.9E-2</v>
      </c>
      <c r="I292" s="114">
        <f t="shared" si="15"/>
        <v>0.40598290598290593</v>
      </c>
    </row>
    <row r="293" spans="1:10" s="43" customFormat="1" hidden="1">
      <c r="A293" s="111">
        <v>12</v>
      </c>
      <c r="B293" s="111"/>
      <c r="C293" s="112" t="s">
        <v>103</v>
      </c>
      <c r="D293" s="41" t="s">
        <v>4</v>
      </c>
      <c r="E293" s="113">
        <v>42000</v>
      </c>
      <c r="F293" s="111">
        <v>36</v>
      </c>
      <c r="G293" s="114">
        <f t="shared" si="16"/>
        <v>44.871794871794876</v>
      </c>
      <c r="H293" s="139">
        <v>1.6E-2</v>
      </c>
      <c r="I293" s="114">
        <f t="shared" si="15"/>
        <v>0.71794871794871806</v>
      </c>
    </row>
    <row r="294" spans="1:10" s="43" customFormat="1" hidden="1">
      <c r="A294" s="111">
        <v>13</v>
      </c>
      <c r="B294" s="111"/>
      <c r="C294" s="112" t="s">
        <v>225</v>
      </c>
      <c r="D294" s="41" t="s">
        <v>4</v>
      </c>
      <c r="E294" s="113">
        <v>12000</v>
      </c>
      <c r="F294" s="111">
        <v>24</v>
      </c>
      <c r="G294" s="114">
        <f t="shared" si="16"/>
        <v>19.23076923076923</v>
      </c>
      <c r="H294" s="139">
        <v>1E-3</v>
      </c>
      <c r="I294" s="114">
        <f t="shared" si="15"/>
        <v>1.9230769230769232E-2</v>
      </c>
    </row>
    <row r="295" spans="1:10" s="43" customFormat="1" hidden="1">
      <c r="A295" s="111">
        <v>14</v>
      </c>
      <c r="B295" s="111"/>
      <c r="C295" s="112" t="s">
        <v>226</v>
      </c>
      <c r="D295" s="41" t="s">
        <v>4</v>
      </c>
      <c r="E295" s="113">
        <v>10000</v>
      </c>
      <c r="F295" s="111">
        <v>24</v>
      </c>
      <c r="G295" s="114">
        <f t="shared" si="16"/>
        <v>16.025641025641026</v>
      </c>
      <c r="H295" s="139">
        <v>1E-3</v>
      </c>
      <c r="I295" s="114">
        <f t="shared" ref="I295:I363" si="17">H295*G295</f>
        <v>1.6025641025641024E-2</v>
      </c>
    </row>
    <row r="296" spans="1:10" s="43" customFormat="1" ht="31.2" hidden="1">
      <c r="A296" s="111">
        <v>15</v>
      </c>
      <c r="B296" s="111"/>
      <c r="C296" s="112" t="s">
        <v>133</v>
      </c>
      <c r="D296" s="41" t="s">
        <v>4</v>
      </c>
      <c r="E296" s="113">
        <v>280000</v>
      </c>
      <c r="F296" s="111">
        <v>24</v>
      </c>
      <c r="G296" s="114">
        <f t="shared" si="16"/>
        <v>448.71794871794867</v>
      </c>
      <c r="H296" s="139">
        <v>1.4999999999999999E-2</v>
      </c>
      <c r="I296" s="114">
        <f t="shared" si="17"/>
        <v>6.7307692307692299</v>
      </c>
    </row>
    <row r="297" spans="1:10" hidden="1">
      <c r="A297" s="38">
        <v>16</v>
      </c>
      <c r="B297" s="38"/>
      <c r="C297" s="96" t="s">
        <v>140</v>
      </c>
      <c r="D297" s="97" t="s">
        <v>4</v>
      </c>
      <c r="E297" s="98">
        <v>1890000</v>
      </c>
      <c r="F297" s="37">
        <v>60</v>
      </c>
      <c r="G297" s="90">
        <f t="shared" si="16"/>
        <v>1211.5384615384614</v>
      </c>
      <c r="H297" s="138">
        <v>1.2E-2</v>
      </c>
      <c r="I297" s="90">
        <f t="shared" si="17"/>
        <v>14.538461538461538</v>
      </c>
    </row>
    <row r="298" spans="1:10" hidden="1">
      <c r="A298" s="38">
        <v>17</v>
      </c>
      <c r="B298" s="38"/>
      <c r="C298" s="96" t="s">
        <v>110</v>
      </c>
      <c r="D298" s="97" t="s">
        <v>4</v>
      </c>
      <c r="E298" s="98">
        <v>930000</v>
      </c>
      <c r="F298" s="100">
        <v>60</v>
      </c>
      <c r="G298" s="90">
        <f t="shared" si="16"/>
        <v>596.15384615384619</v>
      </c>
      <c r="H298" s="138">
        <v>2E-3</v>
      </c>
      <c r="I298" s="90">
        <f t="shared" si="17"/>
        <v>1.1923076923076925</v>
      </c>
    </row>
    <row r="299" spans="1:10" hidden="1">
      <c r="A299" s="38">
        <v>18</v>
      </c>
      <c r="B299" s="38"/>
      <c r="C299" s="127" t="s">
        <v>125</v>
      </c>
      <c r="D299" s="37" t="s">
        <v>4</v>
      </c>
      <c r="E299" s="128">
        <v>800000</v>
      </c>
      <c r="F299" s="38">
        <v>96</v>
      </c>
      <c r="G299" s="90">
        <f t="shared" si="16"/>
        <v>320.51282051282055</v>
      </c>
      <c r="H299" s="138">
        <v>1.2E-2</v>
      </c>
      <c r="I299" s="90">
        <f t="shared" si="17"/>
        <v>3.8461538461538467</v>
      </c>
    </row>
    <row r="300" spans="1:10" s="43" customFormat="1" hidden="1">
      <c r="A300" s="111">
        <v>19</v>
      </c>
      <c r="B300" s="111"/>
      <c r="C300" s="112" t="s">
        <v>32</v>
      </c>
      <c r="D300" s="41" t="s">
        <v>4</v>
      </c>
      <c r="E300" s="113">
        <v>1000000</v>
      </c>
      <c r="F300" s="111">
        <v>96</v>
      </c>
      <c r="G300" s="114">
        <f t="shared" si="16"/>
        <v>400.64102564102564</v>
      </c>
      <c r="H300" s="139">
        <v>0.02</v>
      </c>
      <c r="I300" s="114">
        <f t="shared" si="17"/>
        <v>8.0128205128205128</v>
      </c>
    </row>
    <row r="301" spans="1:10" hidden="1">
      <c r="A301" s="38">
        <v>20</v>
      </c>
      <c r="B301" s="101"/>
      <c r="C301" s="96" t="s">
        <v>222</v>
      </c>
      <c r="D301" s="100" t="s">
        <v>61</v>
      </c>
      <c r="E301" s="100"/>
      <c r="F301" s="100"/>
      <c r="G301" s="90"/>
      <c r="H301" s="138">
        <v>5</v>
      </c>
      <c r="I301" s="90">
        <f>0.05*SUM(I282:I300)</f>
        <v>5.497809829059829</v>
      </c>
    </row>
    <row r="302" spans="1:10">
      <c r="A302" s="1"/>
      <c r="B302" s="101" t="s">
        <v>495</v>
      </c>
      <c r="C302" s="96"/>
      <c r="D302" s="100"/>
      <c r="E302" s="100"/>
      <c r="F302" s="100"/>
      <c r="G302" s="90"/>
      <c r="H302" s="138"/>
      <c r="I302" s="90"/>
      <c r="J302" s="39" t="s">
        <v>467</v>
      </c>
    </row>
    <row r="303" spans="1:10" hidden="1">
      <c r="A303" s="38">
        <v>1</v>
      </c>
      <c r="B303" s="38"/>
      <c r="C303" s="96" t="s">
        <v>121</v>
      </c>
      <c r="D303" s="97" t="s">
        <v>5</v>
      </c>
      <c r="E303" s="98">
        <v>50000</v>
      </c>
      <c r="F303" s="100">
        <v>12</v>
      </c>
      <c r="G303" s="90">
        <f t="shared" si="16"/>
        <v>160.25641025641028</v>
      </c>
      <c r="H303" s="138">
        <v>0.192</v>
      </c>
      <c r="I303" s="90">
        <f t="shared" si="17"/>
        <v>30.769230769230774</v>
      </c>
    </row>
    <row r="304" spans="1:10" hidden="1">
      <c r="A304" s="38">
        <v>4</v>
      </c>
      <c r="B304" s="38"/>
      <c r="C304" s="96" t="s">
        <v>97</v>
      </c>
      <c r="D304" s="97" t="s">
        <v>4</v>
      </c>
      <c r="E304" s="98">
        <v>500000</v>
      </c>
      <c r="F304" s="100">
        <v>60</v>
      </c>
      <c r="G304" s="90">
        <f t="shared" si="16"/>
        <v>320.51282051282055</v>
      </c>
      <c r="H304" s="138">
        <v>3.2000000000000001E-2</v>
      </c>
      <c r="I304" s="90">
        <f t="shared" si="17"/>
        <v>10.256410256410257</v>
      </c>
    </row>
    <row r="305" spans="1:9" hidden="1">
      <c r="A305" s="38">
        <v>5</v>
      </c>
      <c r="B305" s="38"/>
      <c r="C305" s="96" t="s">
        <v>98</v>
      </c>
      <c r="D305" s="97" t="s">
        <v>4</v>
      </c>
      <c r="E305" s="98">
        <v>250000</v>
      </c>
      <c r="F305" s="100">
        <v>60</v>
      </c>
      <c r="G305" s="90">
        <f t="shared" si="16"/>
        <v>160.25641025641028</v>
      </c>
      <c r="H305" s="138">
        <v>3.2000000000000001E-2</v>
      </c>
      <c r="I305" s="90">
        <f t="shared" si="17"/>
        <v>5.1282051282051286</v>
      </c>
    </row>
    <row r="306" spans="1:9" hidden="1">
      <c r="A306" s="38">
        <v>6</v>
      </c>
      <c r="B306" s="38"/>
      <c r="C306" s="96" t="s">
        <v>99</v>
      </c>
      <c r="D306" s="97" t="s">
        <v>5</v>
      </c>
      <c r="E306" s="98">
        <v>40000</v>
      </c>
      <c r="F306" s="100">
        <v>36</v>
      </c>
      <c r="G306" s="90">
        <f t="shared" si="16"/>
        <v>42.735042735042732</v>
      </c>
      <c r="H306" s="138">
        <v>0.192</v>
      </c>
      <c r="I306" s="90">
        <f t="shared" si="17"/>
        <v>8.2051282051282044</v>
      </c>
    </row>
    <row r="307" spans="1:9" s="43" customFormat="1" hidden="1">
      <c r="A307" s="111">
        <v>7</v>
      </c>
      <c r="B307" s="111"/>
      <c r="C307" s="112" t="s">
        <v>100</v>
      </c>
      <c r="D307" s="41" t="s">
        <v>4</v>
      </c>
      <c r="E307" s="113">
        <v>1600000</v>
      </c>
      <c r="F307" s="111">
        <v>60</v>
      </c>
      <c r="G307" s="114">
        <f t="shared" si="16"/>
        <v>1025.6410256410256</v>
      </c>
      <c r="H307" s="139">
        <v>1.4E-3</v>
      </c>
      <c r="I307" s="114">
        <f t="shared" si="17"/>
        <v>1.4358974358974359</v>
      </c>
    </row>
    <row r="308" spans="1:9" s="43" customFormat="1" hidden="1">
      <c r="A308" s="111">
        <v>8</v>
      </c>
      <c r="B308" s="111"/>
      <c r="C308" s="112" t="s">
        <v>101</v>
      </c>
      <c r="D308" s="41" t="s">
        <v>4</v>
      </c>
      <c r="E308" s="113">
        <v>1500000</v>
      </c>
      <c r="F308" s="111">
        <v>60</v>
      </c>
      <c r="G308" s="114">
        <f t="shared" si="16"/>
        <v>961.53846153846155</v>
      </c>
      <c r="H308" s="139">
        <v>1.2E-2</v>
      </c>
      <c r="I308" s="114">
        <f t="shared" si="17"/>
        <v>11.538461538461538</v>
      </c>
    </row>
    <row r="309" spans="1:9" hidden="1">
      <c r="A309" s="38">
        <v>9</v>
      </c>
      <c r="B309" s="38"/>
      <c r="C309" s="96" t="s">
        <v>104</v>
      </c>
      <c r="D309" s="97" t="s">
        <v>4</v>
      </c>
      <c r="E309" s="98">
        <v>80000</v>
      </c>
      <c r="F309" s="100">
        <v>96</v>
      </c>
      <c r="G309" s="90">
        <f t="shared" si="16"/>
        <v>32.051282051282051</v>
      </c>
      <c r="H309" s="138">
        <v>0.192</v>
      </c>
      <c r="I309" s="90">
        <f t="shared" si="17"/>
        <v>6.1538461538461542</v>
      </c>
    </row>
    <row r="310" spans="1:9" hidden="1">
      <c r="A310" s="38">
        <v>10</v>
      </c>
      <c r="B310" s="38"/>
      <c r="C310" s="96" t="s">
        <v>3</v>
      </c>
      <c r="D310" s="97" t="s">
        <v>4</v>
      </c>
      <c r="E310" s="98">
        <v>300000</v>
      </c>
      <c r="F310" s="100">
        <v>96</v>
      </c>
      <c r="G310" s="90">
        <f t="shared" si="16"/>
        <v>120.19230769230769</v>
      </c>
      <c r="H310" s="138">
        <v>0.192</v>
      </c>
      <c r="I310" s="90">
        <f t="shared" si="17"/>
        <v>23.076923076923077</v>
      </c>
    </row>
    <row r="311" spans="1:9" s="43" customFormat="1" hidden="1">
      <c r="A311" s="111">
        <v>11</v>
      </c>
      <c r="B311" s="111"/>
      <c r="C311" s="112" t="s">
        <v>102</v>
      </c>
      <c r="D311" s="41" t="s">
        <v>4</v>
      </c>
      <c r="E311" s="113">
        <v>20000</v>
      </c>
      <c r="F311" s="111">
        <v>36</v>
      </c>
      <c r="G311" s="114">
        <f t="shared" si="16"/>
        <v>21.367521367521366</v>
      </c>
      <c r="H311" s="139">
        <v>2.0000000000000001E-4</v>
      </c>
      <c r="I311" s="114">
        <f t="shared" si="17"/>
        <v>4.2735042735042731E-3</v>
      </c>
    </row>
    <row r="312" spans="1:9" s="43" customFormat="1" hidden="1">
      <c r="A312" s="111">
        <v>13</v>
      </c>
      <c r="B312" s="111"/>
      <c r="C312" s="112" t="s">
        <v>225</v>
      </c>
      <c r="D312" s="41" t="s">
        <v>4</v>
      </c>
      <c r="E312" s="113">
        <v>12000</v>
      </c>
      <c r="F312" s="111">
        <v>24</v>
      </c>
      <c r="G312" s="114">
        <f t="shared" si="16"/>
        <v>19.23076923076923</v>
      </c>
      <c r="H312" s="139">
        <v>1E-3</v>
      </c>
      <c r="I312" s="114">
        <f t="shared" si="17"/>
        <v>1.9230769230769232E-2</v>
      </c>
    </row>
    <row r="313" spans="1:9" s="43" customFormat="1" ht="31.2" hidden="1">
      <c r="A313" s="111">
        <v>15</v>
      </c>
      <c r="B313" s="111"/>
      <c r="C313" s="112" t="s">
        <v>133</v>
      </c>
      <c r="D313" s="41" t="s">
        <v>4</v>
      </c>
      <c r="E313" s="113">
        <v>280000</v>
      </c>
      <c r="F313" s="111">
        <v>24</v>
      </c>
      <c r="G313" s="114">
        <f t="shared" si="16"/>
        <v>448.71794871794867</v>
      </c>
      <c r="H313" s="139">
        <v>0.192</v>
      </c>
      <c r="I313" s="114">
        <f t="shared" si="17"/>
        <v>86.153846153846146</v>
      </c>
    </row>
    <row r="314" spans="1:9" hidden="1">
      <c r="A314" s="38">
        <v>17</v>
      </c>
      <c r="B314" s="38"/>
      <c r="C314" s="96" t="s">
        <v>110</v>
      </c>
      <c r="D314" s="97" t="s">
        <v>4</v>
      </c>
      <c r="E314" s="98">
        <v>930000</v>
      </c>
      <c r="F314" s="100">
        <v>60</v>
      </c>
      <c r="G314" s="90">
        <f t="shared" si="16"/>
        <v>596.15384615384619</v>
      </c>
      <c r="H314" s="138">
        <v>0.17</v>
      </c>
      <c r="I314" s="90">
        <f t="shared" si="17"/>
        <v>101.34615384615385</v>
      </c>
    </row>
    <row r="315" spans="1:9" hidden="1">
      <c r="A315" s="38">
        <v>20</v>
      </c>
      <c r="B315" s="101"/>
      <c r="C315" s="96" t="s">
        <v>222</v>
      </c>
      <c r="D315" s="100" t="s">
        <v>61</v>
      </c>
      <c r="E315" s="100"/>
      <c r="F315" s="100"/>
      <c r="G315" s="90"/>
      <c r="H315" s="138">
        <v>5</v>
      </c>
      <c r="I315" s="90">
        <f>0.05*SUM(I303:I314)</f>
        <v>14.204380341880345</v>
      </c>
    </row>
    <row r="316" spans="1:9" ht="31.2">
      <c r="A316" s="35" t="s">
        <v>42</v>
      </c>
      <c r="B316" s="102" t="s">
        <v>186</v>
      </c>
      <c r="G316" s="90"/>
      <c r="H316" s="138"/>
      <c r="I316" s="90"/>
    </row>
    <row r="317" spans="1:9" ht="31.2">
      <c r="A317" s="38"/>
      <c r="B317" s="383" t="s">
        <v>327</v>
      </c>
      <c r="C317" s="96"/>
      <c r="D317" s="100"/>
      <c r="E317" s="100"/>
      <c r="F317" s="100"/>
      <c r="G317" s="90"/>
      <c r="H317" s="138"/>
      <c r="I317" s="90">
        <f>SUM(I318:I329)</f>
        <v>239.55769230769235</v>
      </c>
    </row>
    <row r="318" spans="1:9">
      <c r="A318" s="38">
        <v>1</v>
      </c>
      <c r="B318" s="38"/>
      <c r="C318" s="96" t="s">
        <v>121</v>
      </c>
      <c r="D318" s="97" t="s">
        <v>5</v>
      </c>
      <c r="E318" s="267">
        <v>50</v>
      </c>
      <c r="F318" s="100">
        <v>12</v>
      </c>
      <c r="G318" s="90">
        <f t="shared" si="16"/>
        <v>0.16025641025641027</v>
      </c>
      <c r="H318" s="379">
        <v>0.14000000000000001</v>
      </c>
      <c r="I318" s="90">
        <f t="shared" si="17"/>
        <v>2.2435897435897439E-2</v>
      </c>
    </row>
    <row r="319" spans="1:9">
      <c r="A319" s="38">
        <v>2</v>
      </c>
      <c r="B319" s="38"/>
      <c r="C319" s="96" t="s">
        <v>93</v>
      </c>
      <c r="D319" s="97" t="s">
        <v>4</v>
      </c>
      <c r="E319" s="98">
        <v>2000</v>
      </c>
      <c r="F319" s="100">
        <v>6</v>
      </c>
      <c r="G319" s="90">
        <f t="shared" si="16"/>
        <v>12.820512820512819</v>
      </c>
      <c r="H319" s="379">
        <v>0.14000000000000001</v>
      </c>
      <c r="I319" s="90">
        <f t="shared" si="17"/>
        <v>1.7948717948717949</v>
      </c>
    </row>
    <row r="320" spans="1:9">
      <c r="A320" s="38">
        <v>3</v>
      </c>
      <c r="B320" s="38"/>
      <c r="C320" s="96" t="s">
        <v>97</v>
      </c>
      <c r="D320" s="97" t="s">
        <v>4</v>
      </c>
      <c r="E320" s="98">
        <v>720000</v>
      </c>
      <c r="F320" s="100">
        <v>96</v>
      </c>
      <c r="G320" s="90">
        <f t="shared" si="16"/>
        <v>288.46153846153845</v>
      </c>
      <c r="H320" s="379">
        <v>0.02</v>
      </c>
      <c r="I320" s="90">
        <f t="shared" si="17"/>
        <v>5.7692307692307692</v>
      </c>
    </row>
    <row r="321" spans="1:9">
      <c r="A321" s="38">
        <v>4</v>
      </c>
      <c r="B321" s="38"/>
      <c r="C321" s="96" t="s">
        <v>98</v>
      </c>
      <c r="D321" s="97" t="s">
        <v>4</v>
      </c>
      <c r="E321" s="98">
        <v>250000</v>
      </c>
      <c r="F321" s="100">
        <v>60</v>
      </c>
      <c r="G321" s="90">
        <f t="shared" si="16"/>
        <v>160.25641025641028</v>
      </c>
      <c r="H321" s="379">
        <v>0.02</v>
      </c>
      <c r="I321" s="90">
        <f t="shared" si="17"/>
        <v>3.2051282051282057</v>
      </c>
    </row>
    <row r="322" spans="1:9">
      <c r="A322" s="38">
        <v>5</v>
      </c>
      <c r="B322" s="38"/>
      <c r="C322" s="96" t="s">
        <v>99</v>
      </c>
      <c r="D322" s="97" t="s">
        <v>5</v>
      </c>
      <c r="E322" s="98">
        <v>165000</v>
      </c>
      <c r="F322" s="100">
        <v>24</v>
      </c>
      <c r="G322" s="90">
        <f t="shared" si="16"/>
        <v>264.42307692307691</v>
      </c>
      <c r="H322" s="379">
        <v>0.14000000000000001</v>
      </c>
      <c r="I322" s="90">
        <f t="shared" si="17"/>
        <v>37.019230769230774</v>
      </c>
    </row>
    <row r="323" spans="1:9" s="396" customFormat="1">
      <c r="A323" s="391">
        <v>6</v>
      </c>
      <c r="B323" s="391"/>
      <c r="C323" s="392" t="s">
        <v>101</v>
      </c>
      <c r="D323" s="393" t="s">
        <v>4</v>
      </c>
      <c r="E323" s="394">
        <v>1500000</v>
      </c>
      <c r="F323" s="391">
        <v>60</v>
      </c>
      <c r="G323" s="388">
        <f t="shared" si="16"/>
        <v>961.53846153846155</v>
      </c>
      <c r="H323" s="395">
        <v>0.01</v>
      </c>
      <c r="I323" s="388">
        <f t="shared" si="17"/>
        <v>9.615384615384615</v>
      </c>
    </row>
    <row r="324" spans="1:9">
      <c r="A324" s="38">
        <v>8</v>
      </c>
      <c r="B324" s="38"/>
      <c r="C324" s="96" t="s">
        <v>104</v>
      </c>
      <c r="D324" s="97" t="s">
        <v>4</v>
      </c>
      <c r="E324" s="98">
        <v>550000</v>
      </c>
      <c r="F324" s="100">
        <v>96</v>
      </c>
      <c r="G324" s="90">
        <f t="shared" si="16"/>
        <v>220.35256410256412</v>
      </c>
      <c r="H324" s="379">
        <v>0.14000000000000001</v>
      </c>
      <c r="I324" s="90">
        <f t="shared" si="17"/>
        <v>30.849358974358978</v>
      </c>
    </row>
    <row r="325" spans="1:9">
      <c r="A325" s="38">
        <v>9</v>
      </c>
      <c r="B325" s="38"/>
      <c r="C325" s="96" t="s">
        <v>3</v>
      </c>
      <c r="D325" s="97" t="s">
        <v>4</v>
      </c>
      <c r="E325" s="98">
        <v>1400000</v>
      </c>
      <c r="F325" s="100">
        <v>96</v>
      </c>
      <c r="G325" s="381">
        <f t="shared" si="16"/>
        <v>560.89743589743591</v>
      </c>
      <c r="H325" s="379">
        <v>0.14000000000000001</v>
      </c>
      <c r="I325" s="90">
        <f t="shared" si="17"/>
        <v>78.525641025641036</v>
      </c>
    </row>
    <row r="326" spans="1:9">
      <c r="A326" s="38">
        <v>14</v>
      </c>
      <c r="B326" s="38"/>
      <c r="C326" s="127" t="s">
        <v>30</v>
      </c>
      <c r="D326" s="37" t="s">
        <v>4</v>
      </c>
      <c r="E326" s="128">
        <v>1000000</v>
      </c>
      <c r="F326" s="38">
        <v>96</v>
      </c>
      <c r="G326" s="90">
        <f t="shared" si="16"/>
        <v>400.64102564102564</v>
      </c>
      <c r="H326" s="379">
        <v>0.04</v>
      </c>
      <c r="I326" s="90">
        <f t="shared" si="17"/>
        <v>16.025641025641026</v>
      </c>
    </row>
    <row r="327" spans="1:9">
      <c r="A327" s="38">
        <v>15</v>
      </c>
      <c r="B327" s="38"/>
      <c r="C327" s="96" t="s">
        <v>113</v>
      </c>
      <c r="D327" s="97" t="s">
        <v>4</v>
      </c>
      <c r="E327" s="98">
        <v>300000</v>
      </c>
      <c r="F327" s="100">
        <v>12</v>
      </c>
      <c r="G327" s="90">
        <f t="shared" si="16"/>
        <v>961.53846153846155</v>
      </c>
      <c r="H327" s="379">
        <v>0.01</v>
      </c>
      <c r="I327" s="90">
        <f t="shared" si="17"/>
        <v>9.615384615384615</v>
      </c>
    </row>
    <row r="328" spans="1:9">
      <c r="A328" s="38">
        <v>16</v>
      </c>
      <c r="B328" s="38"/>
      <c r="C328" s="96" t="s">
        <v>134</v>
      </c>
      <c r="D328" s="97" t="s">
        <v>4</v>
      </c>
      <c r="E328" s="98">
        <v>500000</v>
      </c>
      <c r="F328" s="100">
        <v>60</v>
      </c>
      <c r="G328" s="90">
        <f t="shared" si="16"/>
        <v>320.51282051282055</v>
      </c>
      <c r="H328" s="379">
        <v>0.14000000000000001</v>
      </c>
      <c r="I328" s="90">
        <f t="shared" si="17"/>
        <v>44.871794871794883</v>
      </c>
    </row>
    <row r="329" spans="1:9">
      <c r="A329" s="38">
        <v>17</v>
      </c>
      <c r="B329" s="38"/>
      <c r="C329" s="96" t="s">
        <v>251</v>
      </c>
      <c r="D329" s="97" t="s">
        <v>4</v>
      </c>
      <c r="E329" s="98">
        <v>15000</v>
      </c>
      <c r="F329" s="100">
        <v>36</v>
      </c>
      <c r="G329" s="90">
        <f t="shared" si="16"/>
        <v>16.025641025641026</v>
      </c>
      <c r="H329" s="379">
        <v>0.14000000000000001</v>
      </c>
      <c r="I329" s="90">
        <f t="shared" si="17"/>
        <v>2.2435897435897436</v>
      </c>
    </row>
    <row r="330" spans="1:9" ht="31.2">
      <c r="A330" s="38"/>
      <c r="B330" s="383" t="s">
        <v>328</v>
      </c>
      <c r="C330" s="96"/>
      <c r="D330" s="100"/>
      <c r="E330" s="100"/>
      <c r="F330" s="100"/>
      <c r="G330" s="90"/>
      <c r="H330" s="138"/>
      <c r="I330" s="90">
        <f>SUM(I331:I341)</f>
        <v>217.09935897435898</v>
      </c>
    </row>
    <row r="331" spans="1:9">
      <c r="A331" s="38">
        <v>1</v>
      </c>
      <c r="B331" s="38"/>
      <c r="C331" s="96" t="s">
        <v>121</v>
      </c>
      <c r="D331" s="97" t="s">
        <v>5</v>
      </c>
      <c r="E331" s="98">
        <v>50000</v>
      </c>
      <c r="F331" s="100">
        <v>12</v>
      </c>
      <c r="G331" s="90">
        <f t="shared" ref="G331:G341" si="18">E331/F331/26</f>
        <v>160.25641025641028</v>
      </c>
      <c r="H331" s="379">
        <v>0.14000000000000001</v>
      </c>
      <c r="I331" s="90">
        <f t="shared" ref="I331:I341" si="19">H331*G331</f>
        <v>22.435897435897441</v>
      </c>
    </row>
    <row r="332" spans="1:9">
      <c r="A332" s="38">
        <v>2</v>
      </c>
      <c r="B332" s="38"/>
      <c r="C332" s="96" t="s">
        <v>93</v>
      </c>
      <c r="D332" s="97" t="s">
        <v>4</v>
      </c>
      <c r="E332" s="98">
        <v>2000</v>
      </c>
      <c r="F332" s="100">
        <v>6</v>
      </c>
      <c r="G332" s="90">
        <f t="shared" si="18"/>
        <v>12.820512820512819</v>
      </c>
      <c r="H332" s="379">
        <v>0.14000000000000001</v>
      </c>
      <c r="I332" s="90">
        <f t="shared" si="19"/>
        <v>1.7948717948717949</v>
      </c>
    </row>
    <row r="333" spans="1:9">
      <c r="A333" s="38">
        <v>3</v>
      </c>
      <c r="B333" s="38"/>
      <c r="C333" s="96" t="s">
        <v>97</v>
      </c>
      <c r="D333" s="97" t="s">
        <v>4</v>
      </c>
      <c r="E333" s="98">
        <v>720000</v>
      </c>
      <c r="F333" s="100">
        <v>96</v>
      </c>
      <c r="G333" s="90">
        <f t="shared" si="18"/>
        <v>288.46153846153845</v>
      </c>
      <c r="H333" s="379">
        <v>0.02</v>
      </c>
      <c r="I333" s="90">
        <f t="shared" si="19"/>
        <v>5.7692307692307692</v>
      </c>
    </row>
    <row r="334" spans="1:9">
      <c r="A334" s="38">
        <v>4</v>
      </c>
      <c r="B334" s="38"/>
      <c r="C334" s="96" t="s">
        <v>98</v>
      </c>
      <c r="D334" s="97" t="s">
        <v>4</v>
      </c>
      <c r="E334" s="98">
        <v>250000</v>
      </c>
      <c r="F334" s="100">
        <v>60</v>
      </c>
      <c r="G334" s="90">
        <f t="shared" si="18"/>
        <v>160.25641025641028</v>
      </c>
      <c r="H334" s="379">
        <v>0.02</v>
      </c>
      <c r="I334" s="90">
        <f t="shared" si="19"/>
        <v>3.2051282051282057</v>
      </c>
    </row>
    <row r="335" spans="1:9">
      <c r="A335" s="38">
        <v>5</v>
      </c>
      <c r="B335" s="38"/>
      <c r="C335" s="96" t="s">
        <v>99</v>
      </c>
      <c r="D335" s="97" t="s">
        <v>5</v>
      </c>
      <c r="E335" s="98">
        <v>165000</v>
      </c>
      <c r="F335" s="100">
        <v>24</v>
      </c>
      <c r="G335" s="90">
        <f t="shared" si="18"/>
        <v>264.42307692307691</v>
      </c>
      <c r="H335" s="379">
        <v>0.14000000000000001</v>
      </c>
      <c r="I335" s="90">
        <f t="shared" si="19"/>
        <v>37.019230769230774</v>
      </c>
    </row>
    <row r="336" spans="1:9" s="396" customFormat="1">
      <c r="A336" s="391">
        <v>6</v>
      </c>
      <c r="B336" s="391"/>
      <c r="C336" s="392" t="s">
        <v>101</v>
      </c>
      <c r="D336" s="393" t="s">
        <v>4</v>
      </c>
      <c r="E336" s="394">
        <v>1500000</v>
      </c>
      <c r="F336" s="391">
        <v>60</v>
      </c>
      <c r="G336" s="388">
        <f t="shared" si="18"/>
        <v>961.53846153846155</v>
      </c>
      <c r="H336" s="395">
        <v>0.01</v>
      </c>
      <c r="I336" s="388">
        <f t="shared" si="19"/>
        <v>9.615384615384615</v>
      </c>
    </row>
    <row r="337" spans="1:10">
      <c r="A337" s="38">
        <v>8</v>
      </c>
      <c r="B337" s="38"/>
      <c r="C337" s="96" t="s">
        <v>104</v>
      </c>
      <c r="D337" s="97" t="s">
        <v>4</v>
      </c>
      <c r="E337" s="98">
        <v>550000</v>
      </c>
      <c r="F337" s="100">
        <v>96</v>
      </c>
      <c r="G337" s="90">
        <f t="shared" si="18"/>
        <v>220.35256410256412</v>
      </c>
      <c r="H337" s="379">
        <v>0.14000000000000001</v>
      </c>
      <c r="I337" s="90">
        <f t="shared" si="19"/>
        <v>30.849358974358978</v>
      </c>
    </row>
    <row r="338" spans="1:10">
      <c r="A338" s="38">
        <v>9</v>
      </c>
      <c r="B338" s="38"/>
      <c r="C338" s="96" t="s">
        <v>3</v>
      </c>
      <c r="D338" s="97" t="s">
        <v>4</v>
      </c>
      <c r="E338" s="98">
        <v>1400000</v>
      </c>
      <c r="F338" s="100">
        <v>96</v>
      </c>
      <c r="G338" s="90">
        <f t="shared" si="18"/>
        <v>560.89743589743591</v>
      </c>
      <c r="H338" s="379">
        <v>0.14000000000000001</v>
      </c>
      <c r="I338" s="90">
        <f t="shared" si="19"/>
        <v>78.525641025641036</v>
      </c>
    </row>
    <row r="339" spans="1:10">
      <c r="A339" s="38">
        <v>14</v>
      </c>
      <c r="B339" s="38"/>
      <c r="C339" s="96" t="s">
        <v>30</v>
      </c>
      <c r="D339" s="97" t="s">
        <v>4</v>
      </c>
      <c r="E339" s="98">
        <v>1000000</v>
      </c>
      <c r="F339" s="100">
        <v>96</v>
      </c>
      <c r="G339" s="90">
        <f t="shared" si="18"/>
        <v>400.64102564102564</v>
      </c>
      <c r="H339" s="379">
        <v>0.04</v>
      </c>
      <c r="I339" s="90">
        <f t="shared" si="19"/>
        <v>16.025641025641026</v>
      </c>
    </row>
    <row r="340" spans="1:10">
      <c r="A340" s="38">
        <v>15</v>
      </c>
      <c r="B340" s="38"/>
      <c r="C340" s="96" t="s">
        <v>113</v>
      </c>
      <c r="D340" s="97" t="s">
        <v>4</v>
      </c>
      <c r="E340" s="98">
        <v>300000</v>
      </c>
      <c r="F340" s="100">
        <v>12</v>
      </c>
      <c r="G340" s="90">
        <f t="shared" si="18"/>
        <v>961.53846153846155</v>
      </c>
      <c r="H340" s="379">
        <v>0.01</v>
      </c>
      <c r="I340" s="90">
        <f t="shared" si="19"/>
        <v>9.615384615384615</v>
      </c>
    </row>
    <row r="341" spans="1:10">
      <c r="A341" s="38">
        <v>17</v>
      </c>
      <c r="B341" s="38"/>
      <c r="C341" s="96" t="s">
        <v>251</v>
      </c>
      <c r="D341" s="97" t="s">
        <v>4</v>
      </c>
      <c r="E341" s="98">
        <v>15000</v>
      </c>
      <c r="F341" s="100">
        <v>36</v>
      </c>
      <c r="G341" s="90">
        <f t="shared" si="18"/>
        <v>16.025641025641026</v>
      </c>
      <c r="H341" s="379">
        <v>0.14000000000000001</v>
      </c>
      <c r="I341" s="90">
        <f t="shared" si="19"/>
        <v>2.2435897435897436</v>
      </c>
    </row>
    <row r="342" spans="1:10" s="396" customFormat="1" ht="31.2">
      <c r="A342" s="391"/>
      <c r="B342" s="397" t="s">
        <v>489</v>
      </c>
      <c r="C342" s="392"/>
      <c r="D342" s="391"/>
      <c r="E342" s="391"/>
      <c r="F342" s="391"/>
      <c r="G342" s="388"/>
      <c r="H342" s="389"/>
      <c r="I342" s="388"/>
      <c r="J342" s="398" t="s">
        <v>469</v>
      </c>
    </row>
    <row r="343" spans="1:10" hidden="1">
      <c r="A343" s="38">
        <v>1</v>
      </c>
      <c r="B343" s="38"/>
      <c r="C343" s="96" t="s">
        <v>121</v>
      </c>
      <c r="D343" s="97" t="s">
        <v>5</v>
      </c>
      <c r="E343" s="98">
        <v>50000</v>
      </c>
      <c r="F343" s="100">
        <v>12</v>
      </c>
      <c r="G343" s="90">
        <f t="shared" si="16"/>
        <v>160.25641025641028</v>
      </c>
      <c r="H343" s="138">
        <v>0.8</v>
      </c>
      <c r="I343" s="90">
        <f t="shared" si="17"/>
        <v>128.20512820512823</v>
      </c>
    </row>
    <row r="344" spans="1:10" hidden="1">
      <c r="A344" s="38">
        <v>2</v>
      </c>
      <c r="B344" s="38"/>
      <c r="C344" s="96" t="s">
        <v>97</v>
      </c>
      <c r="D344" s="97" t="s">
        <v>4</v>
      </c>
      <c r="E344" s="98">
        <v>500000</v>
      </c>
      <c r="F344" s="100">
        <v>60</v>
      </c>
      <c r="G344" s="90">
        <f t="shared" si="16"/>
        <v>320.51282051282055</v>
      </c>
      <c r="H344" s="138">
        <v>0.13</v>
      </c>
      <c r="I344" s="90">
        <f t="shared" si="17"/>
        <v>41.666666666666671</v>
      </c>
    </row>
    <row r="345" spans="1:10" hidden="1">
      <c r="A345" s="38">
        <v>3</v>
      </c>
      <c r="B345" s="38"/>
      <c r="C345" s="96" t="s">
        <v>98</v>
      </c>
      <c r="D345" s="97" t="s">
        <v>4</v>
      </c>
      <c r="E345" s="98">
        <v>250000</v>
      </c>
      <c r="F345" s="100">
        <v>60</v>
      </c>
      <c r="G345" s="90">
        <f t="shared" si="16"/>
        <v>160.25641025641028</v>
      </c>
      <c r="H345" s="138">
        <v>0.13</v>
      </c>
      <c r="I345" s="90">
        <f t="shared" si="17"/>
        <v>20.833333333333336</v>
      </c>
    </row>
    <row r="346" spans="1:10" hidden="1">
      <c r="A346" s="38">
        <v>4</v>
      </c>
      <c r="B346" s="38"/>
      <c r="C346" s="96" t="s">
        <v>99</v>
      </c>
      <c r="D346" s="97" t="s">
        <v>5</v>
      </c>
      <c r="E346" s="98">
        <v>40000</v>
      </c>
      <c r="F346" s="100">
        <v>36</v>
      </c>
      <c r="G346" s="90">
        <f t="shared" si="16"/>
        <v>42.735042735042732</v>
      </c>
      <c r="H346" s="138">
        <v>0.8</v>
      </c>
      <c r="I346" s="90">
        <f t="shared" si="17"/>
        <v>34.188034188034187</v>
      </c>
    </row>
    <row r="347" spans="1:10" s="43" customFormat="1" hidden="1">
      <c r="A347" s="111">
        <v>5</v>
      </c>
      <c r="B347" s="111"/>
      <c r="C347" s="112" t="s">
        <v>101</v>
      </c>
      <c r="D347" s="41" t="s">
        <v>4</v>
      </c>
      <c r="E347" s="113">
        <v>1500000</v>
      </c>
      <c r="F347" s="111">
        <v>60</v>
      </c>
      <c r="G347" s="114">
        <f t="shared" si="16"/>
        <v>961.53846153846155</v>
      </c>
      <c r="H347" s="139">
        <v>0.05</v>
      </c>
      <c r="I347" s="114">
        <f t="shared" si="17"/>
        <v>48.07692307692308</v>
      </c>
      <c r="J347" s="148" t="s">
        <v>341</v>
      </c>
    </row>
    <row r="348" spans="1:10" hidden="1">
      <c r="A348" s="38">
        <v>6</v>
      </c>
      <c r="B348" s="38"/>
      <c r="C348" s="127" t="s">
        <v>104</v>
      </c>
      <c r="D348" s="37" t="s">
        <v>4</v>
      </c>
      <c r="E348" s="128">
        <v>80000</v>
      </c>
      <c r="F348" s="38">
        <v>96</v>
      </c>
      <c r="G348" s="90">
        <f t="shared" si="16"/>
        <v>32.051282051282051</v>
      </c>
      <c r="H348" s="138">
        <v>0.8</v>
      </c>
      <c r="I348" s="90">
        <f t="shared" si="17"/>
        <v>25.641025641025642</v>
      </c>
    </row>
    <row r="349" spans="1:10" hidden="1">
      <c r="A349" s="38">
        <v>7</v>
      </c>
      <c r="B349" s="38"/>
      <c r="C349" s="127" t="s">
        <v>3</v>
      </c>
      <c r="D349" s="37" t="s">
        <v>4</v>
      </c>
      <c r="E349" s="128">
        <v>300000</v>
      </c>
      <c r="F349" s="38">
        <v>96</v>
      </c>
      <c r="G349" s="90">
        <f t="shared" si="16"/>
        <v>120.19230769230769</v>
      </c>
      <c r="H349" s="138">
        <v>0.8</v>
      </c>
      <c r="I349" s="90">
        <f t="shared" si="17"/>
        <v>96.15384615384616</v>
      </c>
    </row>
    <row r="350" spans="1:10" s="43" customFormat="1" hidden="1">
      <c r="A350" s="111">
        <v>8</v>
      </c>
      <c r="B350" s="111"/>
      <c r="C350" s="112" t="s">
        <v>109</v>
      </c>
      <c r="D350" s="41" t="s">
        <v>4</v>
      </c>
      <c r="E350" s="113">
        <v>5200000</v>
      </c>
      <c r="F350" s="111">
        <v>60</v>
      </c>
      <c r="G350" s="114">
        <f t="shared" si="16"/>
        <v>3333.3333333333335</v>
      </c>
      <c r="H350" s="139">
        <v>0.01</v>
      </c>
      <c r="I350" s="114">
        <f t="shared" si="17"/>
        <v>33.333333333333336</v>
      </c>
      <c r="J350" s="148" t="s">
        <v>341</v>
      </c>
    </row>
    <row r="351" spans="1:10" s="43" customFormat="1" hidden="1">
      <c r="A351" s="111">
        <v>9</v>
      </c>
      <c r="B351" s="111"/>
      <c r="C351" s="112" t="s">
        <v>110</v>
      </c>
      <c r="D351" s="41" t="s">
        <v>4</v>
      </c>
      <c r="E351" s="113">
        <v>930000</v>
      </c>
      <c r="F351" s="111">
        <v>60</v>
      </c>
      <c r="G351" s="114">
        <f t="shared" si="16"/>
        <v>596.15384615384619</v>
      </c>
      <c r="H351" s="139">
        <v>0.02</v>
      </c>
      <c r="I351" s="114">
        <f t="shared" si="17"/>
        <v>11.923076923076923</v>
      </c>
      <c r="J351" s="148" t="s">
        <v>341</v>
      </c>
    </row>
    <row r="352" spans="1:10" hidden="1">
      <c r="A352" s="38">
        <v>10</v>
      </c>
      <c r="B352" s="38"/>
      <c r="C352" s="127" t="s">
        <v>125</v>
      </c>
      <c r="D352" s="37" t="s">
        <v>4</v>
      </c>
      <c r="E352" s="128">
        <v>800000</v>
      </c>
      <c r="F352" s="38">
        <v>24</v>
      </c>
      <c r="G352" s="90">
        <f t="shared" si="16"/>
        <v>1282.0512820512822</v>
      </c>
      <c r="H352" s="138">
        <v>0.02</v>
      </c>
      <c r="I352" s="90">
        <f t="shared" si="17"/>
        <v>25.641025641025646</v>
      </c>
    </row>
    <row r="353" spans="1:9" hidden="1">
      <c r="A353" s="38">
        <v>11</v>
      </c>
      <c r="B353" s="38"/>
      <c r="C353" s="127" t="s">
        <v>32</v>
      </c>
      <c r="D353" s="37" t="s">
        <v>4</v>
      </c>
      <c r="E353" s="128">
        <v>1000000</v>
      </c>
      <c r="F353" s="38">
        <v>96</v>
      </c>
      <c r="G353" s="90">
        <f t="shared" si="16"/>
        <v>400.64102564102564</v>
      </c>
      <c r="H353" s="138">
        <v>0.2</v>
      </c>
      <c r="I353" s="90">
        <f t="shared" si="17"/>
        <v>80.128205128205138</v>
      </c>
    </row>
    <row r="354" spans="1:9" hidden="1">
      <c r="A354" s="38">
        <v>12</v>
      </c>
      <c r="B354" s="101"/>
      <c r="C354" s="96" t="s">
        <v>222</v>
      </c>
      <c r="D354" s="100" t="s">
        <v>61</v>
      </c>
      <c r="E354" s="100"/>
      <c r="F354" s="100"/>
      <c r="G354" s="90"/>
      <c r="H354" s="138">
        <v>5</v>
      </c>
      <c r="I354" s="90">
        <f>0.05*SUM(I343:I353)</f>
        <v>27.289529914529915</v>
      </c>
    </row>
    <row r="355" spans="1:9" ht="31.2">
      <c r="A355" s="35" t="s">
        <v>58</v>
      </c>
      <c r="B355" s="102" t="s">
        <v>193</v>
      </c>
      <c r="G355" s="90"/>
      <c r="H355" s="138"/>
      <c r="I355" s="90"/>
    </row>
    <row r="356" spans="1:9" ht="46.8">
      <c r="A356" s="38"/>
      <c r="B356" s="101" t="s">
        <v>490</v>
      </c>
      <c r="C356" s="96"/>
      <c r="D356" s="100"/>
      <c r="E356" s="100"/>
      <c r="F356" s="100"/>
      <c r="G356" s="90"/>
      <c r="H356" s="138"/>
      <c r="I356" s="90">
        <f>SUM(I357:I365)</f>
        <v>1440.5432692307693</v>
      </c>
    </row>
    <row r="357" spans="1:9">
      <c r="A357" s="38">
        <v>1</v>
      </c>
      <c r="B357" s="38"/>
      <c r="C357" s="96" t="s">
        <v>121</v>
      </c>
      <c r="D357" s="97" t="s">
        <v>5</v>
      </c>
      <c r="E357" s="98">
        <v>50000</v>
      </c>
      <c r="F357" s="100">
        <v>12</v>
      </c>
      <c r="G357" s="90">
        <f t="shared" si="16"/>
        <v>160.25641025641028</v>
      </c>
      <c r="H357" s="379">
        <v>1.1100000000000001</v>
      </c>
      <c r="I357" s="90">
        <f t="shared" si="17"/>
        <v>177.88461538461542</v>
      </c>
    </row>
    <row r="358" spans="1:9">
      <c r="A358" s="38">
        <v>2</v>
      </c>
      <c r="B358" s="38"/>
      <c r="C358" s="96" t="s">
        <v>123</v>
      </c>
      <c r="D358" s="97" t="s">
        <v>141</v>
      </c>
      <c r="E358" s="98">
        <v>5000</v>
      </c>
      <c r="F358" s="100">
        <v>3</v>
      </c>
      <c r="G358" s="381">
        <f t="shared" si="16"/>
        <v>64.102564102564102</v>
      </c>
      <c r="H358" s="138">
        <v>8.5500000000000007E-2</v>
      </c>
      <c r="I358" s="90">
        <f t="shared" si="17"/>
        <v>5.4807692307692308</v>
      </c>
    </row>
    <row r="359" spans="1:9">
      <c r="A359" s="38">
        <v>3</v>
      </c>
      <c r="B359" s="38"/>
      <c r="C359" s="96" t="s">
        <v>93</v>
      </c>
      <c r="D359" s="97" t="s">
        <v>4</v>
      </c>
      <c r="E359" s="98">
        <v>2000</v>
      </c>
      <c r="F359" s="100">
        <v>6</v>
      </c>
      <c r="G359" s="90">
        <f t="shared" si="16"/>
        <v>12.820512820512819</v>
      </c>
      <c r="H359" s="138">
        <v>8.5500000000000007E-2</v>
      </c>
      <c r="I359" s="381">
        <f t="shared" si="17"/>
        <v>1.096153846153846</v>
      </c>
    </row>
    <row r="360" spans="1:9">
      <c r="A360" s="38">
        <v>4</v>
      </c>
      <c r="B360" s="38"/>
      <c r="C360" s="96" t="s">
        <v>97</v>
      </c>
      <c r="D360" s="97" t="s">
        <v>4</v>
      </c>
      <c r="E360" s="98">
        <v>720000</v>
      </c>
      <c r="F360" s="100">
        <v>96</v>
      </c>
      <c r="G360" s="90">
        <f t="shared" si="16"/>
        <v>288.46153846153845</v>
      </c>
      <c r="H360" s="138">
        <v>0.18559999999999999</v>
      </c>
      <c r="I360" s="90">
        <f t="shared" si="17"/>
        <v>53.538461538461533</v>
      </c>
    </row>
    <row r="361" spans="1:9">
      <c r="A361" s="38">
        <v>5</v>
      </c>
      <c r="B361" s="38"/>
      <c r="C361" s="96" t="s">
        <v>98</v>
      </c>
      <c r="D361" s="97" t="s">
        <v>4</v>
      </c>
      <c r="E361" s="98">
        <v>250000</v>
      </c>
      <c r="F361" s="100">
        <v>60</v>
      </c>
      <c r="G361" s="90">
        <f t="shared" ref="G361:G384" si="20">E361/F361/26</f>
        <v>160.25641025641028</v>
      </c>
      <c r="H361" s="138">
        <v>0.18559999999999999</v>
      </c>
      <c r="I361" s="90">
        <f t="shared" si="17"/>
        <v>29.743589743589745</v>
      </c>
    </row>
    <row r="362" spans="1:9">
      <c r="A362" s="38">
        <v>6</v>
      </c>
      <c r="B362" s="38"/>
      <c r="C362" s="96" t="s">
        <v>99</v>
      </c>
      <c r="D362" s="97" t="s">
        <v>5</v>
      </c>
      <c r="E362" s="98">
        <v>165000</v>
      </c>
      <c r="F362" s="100">
        <v>24</v>
      </c>
      <c r="G362" s="90">
        <f t="shared" si="20"/>
        <v>264.42307692307691</v>
      </c>
      <c r="H362" s="379">
        <v>1.1100000000000001</v>
      </c>
      <c r="I362" s="90">
        <f t="shared" si="17"/>
        <v>293.50961538461542</v>
      </c>
    </row>
    <row r="363" spans="1:9">
      <c r="A363" s="38">
        <v>8</v>
      </c>
      <c r="B363" s="38"/>
      <c r="C363" s="96" t="s">
        <v>104</v>
      </c>
      <c r="D363" s="97" t="s">
        <v>4</v>
      </c>
      <c r="E363" s="98">
        <v>550000</v>
      </c>
      <c r="F363" s="100">
        <v>96</v>
      </c>
      <c r="G363" s="90">
        <f t="shared" si="20"/>
        <v>220.35256410256412</v>
      </c>
      <c r="H363" s="379">
        <v>1.1100000000000001</v>
      </c>
      <c r="I363" s="90">
        <f t="shared" si="17"/>
        <v>244.59134615384619</v>
      </c>
    </row>
    <row r="364" spans="1:9">
      <c r="A364" s="38">
        <v>9</v>
      </c>
      <c r="B364" s="38"/>
      <c r="C364" s="96" t="s">
        <v>3</v>
      </c>
      <c r="D364" s="97" t="s">
        <v>4</v>
      </c>
      <c r="E364" s="98">
        <v>1400000</v>
      </c>
      <c r="F364" s="100">
        <v>96</v>
      </c>
      <c r="G364" s="381">
        <f t="shared" si="20"/>
        <v>560.89743589743591</v>
      </c>
      <c r="H364" s="379">
        <v>1.1100000000000001</v>
      </c>
      <c r="I364" s="381">
        <f t="shared" ref="I364:I387" si="21">H364*G364</f>
        <v>622.59615384615392</v>
      </c>
    </row>
    <row r="365" spans="1:9">
      <c r="A365" s="38">
        <v>16</v>
      </c>
      <c r="B365" s="38"/>
      <c r="C365" s="96" t="s">
        <v>108</v>
      </c>
      <c r="D365" s="97" t="s">
        <v>4</v>
      </c>
      <c r="E365" s="98">
        <v>2360000</v>
      </c>
      <c r="F365" s="100">
        <v>60</v>
      </c>
      <c r="G365" s="90">
        <f t="shared" si="20"/>
        <v>1512.8205128205129</v>
      </c>
      <c r="H365" s="138">
        <v>8.0000000000000002E-3</v>
      </c>
      <c r="I365" s="381">
        <f t="shared" si="21"/>
        <v>12.102564102564104</v>
      </c>
    </row>
    <row r="366" spans="1:9" ht="31.2">
      <c r="A366" s="38"/>
      <c r="B366" s="383" t="s">
        <v>198</v>
      </c>
      <c r="C366" s="96"/>
      <c r="D366" s="100"/>
      <c r="E366" s="100"/>
      <c r="F366" s="100"/>
      <c r="G366" s="90"/>
      <c r="H366" s="138"/>
      <c r="I366" s="90">
        <f>SUM(I367:I375)</f>
        <v>1440.5432692307693</v>
      </c>
    </row>
    <row r="367" spans="1:9">
      <c r="A367" s="38">
        <v>1</v>
      </c>
      <c r="B367" s="38"/>
      <c r="C367" s="96" t="s">
        <v>121</v>
      </c>
      <c r="D367" s="97" t="s">
        <v>5</v>
      </c>
      <c r="E367" s="98">
        <v>50000</v>
      </c>
      <c r="F367" s="100">
        <v>12</v>
      </c>
      <c r="G367" s="90">
        <f t="shared" si="20"/>
        <v>160.25641025641028</v>
      </c>
      <c r="H367" s="379">
        <v>1.1100000000000001</v>
      </c>
      <c r="I367" s="90">
        <f t="shared" si="21"/>
        <v>177.88461538461542</v>
      </c>
    </row>
    <row r="368" spans="1:9">
      <c r="A368" s="38">
        <v>2</v>
      </c>
      <c r="B368" s="38"/>
      <c r="C368" s="96" t="s">
        <v>123</v>
      </c>
      <c r="D368" s="97" t="s">
        <v>141</v>
      </c>
      <c r="E368" s="98">
        <v>5000</v>
      </c>
      <c r="F368" s="100">
        <v>3</v>
      </c>
      <c r="G368" s="90">
        <f t="shared" si="20"/>
        <v>64.102564102564102</v>
      </c>
      <c r="H368" s="138">
        <v>8.5500000000000007E-2</v>
      </c>
      <c r="I368" s="90">
        <f t="shared" si="21"/>
        <v>5.4807692307692308</v>
      </c>
    </row>
    <row r="369" spans="1:9">
      <c r="A369" s="38">
        <v>3</v>
      </c>
      <c r="B369" s="38"/>
      <c r="C369" s="96" t="s">
        <v>93</v>
      </c>
      <c r="D369" s="97" t="s">
        <v>4</v>
      </c>
      <c r="E369" s="98">
        <v>2000</v>
      </c>
      <c r="F369" s="100">
        <v>6</v>
      </c>
      <c r="G369" s="90">
        <f t="shared" si="20"/>
        <v>12.820512820512819</v>
      </c>
      <c r="H369" s="138">
        <v>8.5500000000000007E-2</v>
      </c>
      <c r="I369" s="381">
        <f t="shared" si="21"/>
        <v>1.096153846153846</v>
      </c>
    </row>
    <row r="370" spans="1:9">
      <c r="A370" s="38">
        <v>4</v>
      </c>
      <c r="B370" s="38"/>
      <c r="C370" s="96" t="s">
        <v>97</v>
      </c>
      <c r="D370" s="97" t="s">
        <v>4</v>
      </c>
      <c r="E370" s="98">
        <v>720000</v>
      </c>
      <c r="F370" s="100">
        <v>96</v>
      </c>
      <c r="G370" s="90">
        <f t="shared" si="20"/>
        <v>288.46153846153845</v>
      </c>
      <c r="H370" s="138">
        <v>0.18559999999999999</v>
      </c>
      <c r="I370" s="90">
        <f t="shared" si="21"/>
        <v>53.538461538461533</v>
      </c>
    </row>
    <row r="371" spans="1:9">
      <c r="A371" s="38">
        <v>5</v>
      </c>
      <c r="B371" s="38"/>
      <c r="C371" s="96" t="s">
        <v>98</v>
      </c>
      <c r="D371" s="97" t="s">
        <v>4</v>
      </c>
      <c r="E371" s="98">
        <v>250000</v>
      </c>
      <c r="F371" s="100">
        <v>60</v>
      </c>
      <c r="G371" s="90">
        <f t="shared" si="20"/>
        <v>160.25641025641028</v>
      </c>
      <c r="H371" s="138">
        <v>0.18559999999999999</v>
      </c>
      <c r="I371" s="90">
        <f t="shared" si="21"/>
        <v>29.743589743589745</v>
      </c>
    </row>
    <row r="372" spans="1:9">
      <c r="A372" s="38">
        <v>6</v>
      </c>
      <c r="B372" s="38"/>
      <c r="C372" s="96" t="s">
        <v>99</v>
      </c>
      <c r="D372" s="97" t="s">
        <v>5</v>
      </c>
      <c r="E372" s="98">
        <v>165000</v>
      </c>
      <c r="F372" s="100">
        <v>24</v>
      </c>
      <c r="G372" s="90">
        <f t="shared" si="20"/>
        <v>264.42307692307691</v>
      </c>
      <c r="H372" s="379">
        <v>1.1100000000000001</v>
      </c>
      <c r="I372" s="90">
        <f t="shared" si="21"/>
        <v>293.50961538461542</v>
      </c>
    </row>
    <row r="373" spans="1:9">
      <c r="A373" s="38">
        <v>8</v>
      </c>
      <c r="B373" s="38"/>
      <c r="C373" s="96" t="s">
        <v>104</v>
      </c>
      <c r="D373" s="97" t="s">
        <v>4</v>
      </c>
      <c r="E373" s="98">
        <v>550000</v>
      </c>
      <c r="F373" s="100">
        <v>96</v>
      </c>
      <c r="G373" s="90">
        <f t="shared" si="20"/>
        <v>220.35256410256412</v>
      </c>
      <c r="H373" s="379">
        <v>1.1100000000000001</v>
      </c>
      <c r="I373" s="90">
        <f t="shared" si="21"/>
        <v>244.59134615384619</v>
      </c>
    </row>
    <row r="374" spans="1:9">
      <c r="A374" s="38">
        <v>9</v>
      </c>
      <c r="B374" s="38"/>
      <c r="C374" s="96" t="s">
        <v>3</v>
      </c>
      <c r="D374" s="97" t="s">
        <v>4</v>
      </c>
      <c r="E374" s="98">
        <v>1400000</v>
      </c>
      <c r="F374" s="100">
        <v>96</v>
      </c>
      <c r="G374" s="381">
        <f t="shared" si="20"/>
        <v>560.89743589743591</v>
      </c>
      <c r="H374" s="379">
        <v>1.1100000000000001</v>
      </c>
      <c r="I374" s="381">
        <f t="shared" si="21"/>
        <v>622.59615384615392</v>
      </c>
    </row>
    <row r="375" spans="1:9">
      <c r="A375" s="38">
        <v>17</v>
      </c>
      <c r="B375" s="38"/>
      <c r="C375" s="96" t="s">
        <v>108</v>
      </c>
      <c r="D375" s="97" t="s">
        <v>4</v>
      </c>
      <c r="E375" s="98">
        <v>2360000</v>
      </c>
      <c r="F375" s="100">
        <v>60</v>
      </c>
      <c r="G375" s="90">
        <f t="shared" si="20"/>
        <v>1512.8205128205129</v>
      </c>
      <c r="H375" s="138">
        <v>8.0000000000000002E-3</v>
      </c>
      <c r="I375" s="381">
        <f t="shared" si="21"/>
        <v>12.102564102564104</v>
      </c>
    </row>
    <row r="376" spans="1:9">
      <c r="A376" s="35" t="s">
        <v>59</v>
      </c>
      <c r="B376" s="102" t="s">
        <v>214</v>
      </c>
      <c r="G376" s="90"/>
      <c r="H376" s="138"/>
      <c r="I376" s="90"/>
    </row>
    <row r="377" spans="1:9" ht="31.2">
      <c r="A377" s="38"/>
      <c r="B377" s="383" t="s">
        <v>494</v>
      </c>
      <c r="C377" s="96"/>
      <c r="D377" s="100"/>
      <c r="E377" s="100"/>
      <c r="F377" s="100"/>
      <c r="G377" s="90"/>
      <c r="H377" s="138"/>
      <c r="I377" s="90">
        <f>SUM(I378:I384)</f>
        <v>1694.4471153846157</v>
      </c>
    </row>
    <row r="378" spans="1:9">
      <c r="A378" s="38">
        <v>1</v>
      </c>
      <c r="B378" s="38"/>
      <c r="C378" s="96" t="s">
        <v>121</v>
      </c>
      <c r="D378" s="97" t="s">
        <v>5</v>
      </c>
      <c r="E378" s="98">
        <v>50000</v>
      </c>
      <c r="F378" s="100">
        <v>12</v>
      </c>
      <c r="G378" s="90">
        <f t="shared" si="20"/>
        <v>160.25641025641028</v>
      </c>
      <c r="H378" s="379">
        <v>1.1200000000000001</v>
      </c>
      <c r="I378" s="90">
        <f t="shared" si="21"/>
        <v>179.48717948717953</v>
      </c>
    </row>
    <row r="379" spans="1:9">
      <c r="A379" s="38">
        <v>4</v>
      </c>
      <c r="B379" s="38"/>
      <c r="C379" s="96" t="s">
        <v>98</v>
      </c>
      <c r="D379" s="97" t="s">
        <v>4</v>
      </c>
      <c r="E379" s="98">
        <v>250000</v>
      </c>
      <c r="F379" s="100">
        <v>60</v>
      </c>
      <c r="G379" s="90">
        <f t="shared" si="20"/>
        <v>160.25641025641028</v>
      </c>
      <c r="H379" s="379">
        <v>0.19</v>
      </c>
      <c r="I379" s="90">
        <f t="shared" si="21"/>
        <v>30.448717948717952</v>
      </c>
    </row>
    <row r="380" spans="1:9">
      <c r="A380" s="38">
        <v>5</v>
      </c>
      <c r="B380" s="38"/>
      <c r="C380" s="96" t="s">
        <v>99</v>
      </c>
      <c r="D380" s="97" t="s">
        <v>5</v>
      </c>
      <c r="E380" s="98">
        <v>165000</v>
      </c>
      <c r="F380" s="100">
        <v>24</v>
      </c>
      <c r="G380" s="90">
        <f t="shared" si="20"/>
        <v>264.42307692307691</v>
      </c>
      <c r="H380" s="379">
        <v>1.1200000000000001</v>
      </c>
      <c r="I380" s="90">
        <f t="shared" si="21"/>
        <v>296.15384615384619</v>
      </c>
    </row>
    <row r="381" spans="1:9">
      <c r="A381" s="38">
        <v>6</v>
      </c>
      <c r="B381" s="38"/>
      <c r="C381" s="96" t="s">
        <v>124</v>
      </c>
      <c r="D381" s="97" t="s">
        <v>4</v>
      </c>
      <c r="E381" s="98">
        <v>1428750</v>
      </c>
      <c r="F381" s="100">
        <v>60</v>
      </c>
      <c r="G381" s="90">
        <f t="shared" si="20"/>
        <v>915.86538461538464</v>
      </c>
      <c r="H381" s="379">
        <v>0.21</v>
      </c>
      <c r="I381" s="90">
        <f t="shared" si="21"/>
        <v>192.33173076923077</v>
      </c>
    </row>
    <row r="382" spans="1:9">
      <c r="A382" s="38">
        <v>8</v>
      </c>
      <c r="B382" s="38"/>
      <c r="C382" s="96" t="s">
        <v>104</v>
      </c>
      <c r="D382" s="97" t="s">
        <v>4</v>
      </c>
      <c r="E382" s="98">
        <v>550000</v>
      </c>
      <c r="F382" s="100">
        <v>96</v>
      </c>
      <c r="G382" s="90">
        <f t="shared" si="20"/>
        <v>220.35256410256412</v>
      </c>
      <c r="H382" s="379">
        <v>1.1200000000000001</v>
      </c>
      <c r="I382" s="90">
        <f t="shared" si="21"/>
        <v>246.79487179487182</v>
      </c>
    </row>
    <row r="383" spans="1:9">
      <c r="A383" s="38">
        <v>9</v>
      </c>
      <c r="B383" s="38"/>
      <c r="C383" s="96" t="s">
        <v>3</v>
      </c>
      <c r="D383" s="97" t="s">
        <v>4</v>
      </c>
      <c r="E383" s="98">
        <v>1400000</v>
      </c>
      <c r="F383" s="100">
        <v>96</v>
      </c>
      <c r="G383" s="381">
        <f t="shared" si="20"/>
        <v>560.89743589743591</v>
      </c>
      <c r="H383" s="379">
        <v>1.1200000000000001</v>
      </c>
      <c r="I383" s="90">
        <f t="shared" si="21"/>
        <v>628.20512820512829</v>
      </c>
    </row>
    <row r="384" spans="1:9">
      <c r="A384" s="38">
        <v>14</v>
      </c>
      <c r="B384" s="38"/>
      <c r="C384" s="96" t="s">
        <v>108</v>
      </c>
      <c r="D384" s="97" t="s">
        <v>4</v>
      </c>
      <c r="E384" s="98">
        <v>2360000</v>
      </c>
      <c r="F384" s="100">
        <v>60</v>
      </c>
      <c r="G384" s="90">
        <f t="shared" si="20"/>
        <v>1512.8205128205129</v>
      </c>
      <c r="H384" s="379">
        <v>0.08</v>
      </c>
      <c r="I384" s="90">
        <f t="shared" si="21"/>
        <v>121.02564102564104</v>
      </c>
    </row>
    <row r="385" spans="1:10" ht="31.2">
      <c r="A385" s="38"/>
      <c r="B385" s="101" t="s">
        <v>206</v>
      </c>
      <c r="C385" s="96"/>
      <c r="D385" s="100"/>
      <c r="E385" s="100"/>
      <c r="F385" s="100"/>
      <c r="G385" s="90"/>
      <c r="H385" s="138"/>
      <c r="I385" s="90"/>
      <c r="J385" s="39" t="s">
        <v>470</v>
      </c>
    </row>
    <row r="386" spans="1:10" hidden="1">
      <c r="A386" s="38">
        <v>1</v>
      </c>
      <c r="B386" s="38"/>
      <c r="C386" s="96" t="s">
        <v>121</v>
      </c>
      <c r="D386" s="97" t="s">
        <v>5</v>
      </c>
      <c r="E386" s="98">
        <v>50000</v>
      </c>
      <c r="F386" s="100">
        <v>12</v>
      </c>
      <c r="G386" s="90">
        <f t="shared" ref="G386:G419" si="22">E386/F386/26</f>
        <v>160.25641025641028</v>
      </c>
      <c r="H386" s="138">
        <v>0.8</v>
      </c>
      <c r="I386" s="90">
        <f t="shared" si="21"/>
        <v>128.20512820512823</v>
      </c>
    </row>
    <row r="387" spans="1:10" hidden="1">
      <c r="A387" s="38">
        <v>4</v>
      </c>
      <c r="B387" s="38"/>
      <c r="C387" s="96" t="s">
        <v>97</v>
      </c>
      <c r="D387" s="97" t="s">
        <v>4</v>
      </c>
      <c r="E387" s="98">
        <v>500000</v>
      </c>
      <c r="F387" s="100">
        <v>60</v>
      </c>
      <c r="G387" s="90">
        <f t="shared" si="22"/>
        <v>320.51282051282055</v>
      </c>
      <c r="H387" s="138">
        <v>0.13</v>
      </c>
      <c r="I387" s="90">
        <f t="shared" si="21"/>
        <v>41.666666666666671</v>
      </c>
    </row>
    <row r="388" spans="1:10" hidden="1">
      <c r="A388" s="38">
        <v>5</v>
      </c>
      <c r="B388" s="38"/>
      <c r="C388" s="96" t="s">
        <v>98</v>
      </c>
      <c r="D388" s="97" t="s">
        <v>4</v>
      </c>
      <c r="E388" s="98">
        <v>250000</v>
      </c>
      <c r="F388" s="100">
        <v>60</v>
      </c>
      <c r="G388" s="90">
        <f t="shared" si="22"/>
        <v>160.25641025641028</v>
      </c>
      <c r="H388" s="138">
        <v>0.13</v>
      </c>
      <c r="I388" s="90">
        <f t="shared" ref="I388:I423" si="23">H388*G388</f>
        <v>20.833333333333336</v>
      </c>
    </row>
    <row r="389" spans="1:10" hidden="1">
      <c r="A389" s="38">
        <v>6</v>
      </c>
      <c r="B389" s="38"/>
      <c r="C389" s="96" t="s">
        <v>99</v>
      </c>
      <c r="D389" s="97" t="s">
        <v>5</v>
      </c>
      <c r="E389" s="98">
        <v>40000</v>
      </c>
      <c r="F389" s="100">
        <v>36</v>
      </c>
      <c r="G389" s="90">
        <f t="shared" si="22"/>
        <v>42.735042735042732</v>
      </c>
      <c r="H389" s="138">
        <v>0.13</v>
      </c>
      <c r="I389" s="90">
        <f t="shared" si="23"/>
        <v>5.5555555555555554</v>
      </c>
    </row>
    <row r="390" spans="1:10" hidden="1">
      <c r="A390" s="38">
        <v>9</v>
      </c>
      <c r="B390" s="38"/>
      <c r="C390" s="96" t="s">
        <v>104</v>
      </c>
      <c r="D390" s="97" t="s">
        <v>4</v>
      </c>
      <c r="E390" s="98">
        <v>80000</v>
      </c>
      <c r="F390" s="100">
        <v>96</v>
      </c>
      <c r="G390" s="90">
        <f t="shared" si="22"/>
        <v>32.051282051282051</v>
      </c>
      <c r="H390" s="138">
        <v>0.8</v>
      </c>
      <c r="I390" s="90">
        <f t="shared" si="23"/>
        <v>25.641025641025642</v>
      </c>
    </row>
    <row r="391" spans="1:10" hidden="1">
      <c r="A391" s="38">
        <v>10</v>
      </c>
      <c r="B391" s="38"/>
      <c r="C391" s="96" t="s">
        <v>3</v>
      </c>
      <c r="D391" s="97" t="s">
        <v>4</v>
      </c>
      <c r="E391" s="98">
        <v>300000</v>
      </c>
      <c r="F391" s="100">
        <v>96</v>
      </c>
      <c r="G391" s="90">
        <f t="shared" si="22"/>
        <v>120.19230769230769</v>
      </c>
      <c r="H391" s="138">
        <v>0.8</v>
      </c>
      <c r="I391" s="90">
        <f t="shared" si="23"/>
        <v>96.15384615384616</v>
      </c>
    </row>
    <row r="392" spans="1:10" s="43" customFormat="1" hidden="1">
      <c r="A392" s="111">
        <v>13</v>
      </c>
      <c r="B392" s="111"/>
      <c r="C392" s="112" t="s">
        <v>110</v>
      </c>
      <c r="D392" s="41" t="s">
        <v>4</v>
      </c>
      <c r="E392" s="113">
        <v>930000</v>
      </c>
      <c r="F392" s="111">
        <v>60</v>
      </c>
      <c r="G392" s="114">
        <f t="shared" si="22"/>
        <v>596.15384615384619</v>
      </c>
      <c r="H392" s="139">
        <v>0.01</v>
      </c>
      <c r="I392" s="114">
        <f t="shared" si="23"/>
        <v>5.9615384615384617</v>
      </c>
      <c r="J392" s="148" t="s">
        <v>341</v>
      </c>
    </row>
    <row r="393" spans="1:10" hidden="1">
      <c r="A393" s="38">
        <v>17</v>
      </c>
      <c r="B393" s="101"/>
      <c r="C393" s="96" t="s">
        <v>222</v>
      </c>
      <c r="D393" s="100" t="s">
        <v>61</v>
      </c>
      <c r="E393" s="100"/>
      <c r="F393" s="100"/>
      <c r="G393" s="90"/>
      <c r="H393" s="138">
        <v>5</v>
      </c>
      <c r="I393" s="90">
        <f>0.05*SUM(I386:I392)</f>
        <v>16.200854700854702</v>
      </c>
    </row>
    <row r="394" spans="1:10">
      <c r="A394" s="35" t="s">
        <v>208</v>
      </c>
      <c r="B394" s="300" t="s">
        <v>209</v>
      </c>
      <c r="G394" s="90"/>
      <c r="H394" s="138"/>
      <c r="I394" s="90"/>
    </row>
    <row r="395" spans="1:10">
      <c r="A395" s="38"/>
      <c r="B395" s="39" t="s">
        <v>497</v>
      </c>
      <c r="C395" s="96"/>
      <c r="D395" s="100"/>
      <c r="E395" s="100"/>
      <c r="F395" s="100"/>
      <c r="G395" s="90"/>
      <c r="H395" s="138"/>
      <c r="I395" s="90">
        <f>SUM(I396:I401)</f>
        <v>82.115384615384613</v>
      </c>
    </row>
    <row r="396" spans="1:10">
      <c r="A396" s="38">
        <v>1</v>
      </c>
      <c r="B396" s="38"/>
      <c r="C396" s="96" t="s">
        <v>121</v>
      </c>
      <c r="D396" s="97" t="s">
        <v>5</v>
      </c>
      <c r="E396" s="98">
        <v>50000</v>
      </c>
      <c r="F396" s="100">
        <v>12</v>
      </c>
      <c r="G396" s="90">
        <f t="shared" si="22"/>
        <v>160.25641025641028</v>
      </c>
      <c r="H396" s="138">
        <v>6.4000000000000001E-2</v>
      </c>
      <c r="I396" s="90">
        <f t="shared" si="23"/>
        <v>10.256410256410257</v>
      </c>
    </row>
    <row r="397" spans="1:10">
      <c r="A397" s="38">
        <v>2</v>
      </c>
      <c r="B397" s="38"/>
      <c r="C397" s="96" t="s">
        <v>97</v>
      </c>
      <c r="D397" s="97" t="s">
        <v>4</v>
      </c>
      <c r="E397" s="98">
        <v>720000</v>
      </c>
      <c r="F397" s="100">
        <v>96</v>
      </c>
      <c r="G397" s="90">
        <f t="shared" si="22"/>
        <v>288.46153846153845</v>
      </c>
      <c r="H397" s="138">
        <v>1.0999999999999999E-2</v>
      </c>
      <c r="I397" s="90">
        <f t="shared" si="23"/>
        <v>3.1730769230769229</v>
      </c>
    </row>
    <row r="398" spans="1:10">
      <c r="A398" s="38">
        <v>3</v>
      </c>
      <c r="B398" s="38"/>
      <c r="C398" s="96" t="s">
        <v>98</v>
      </c>
      <c r="D398" s="97" t="s">
        <v>4</v>
      </c>
      <c r="E398" s="98">
        <v>250000</v>
      </c>
      <c r="F398" s="100">
        <v>60</v>
      </c>
      <c r="G398" s="90">
        <f t="shared" si="22"/>
        <v>160.25641025641028</v>
      </c>
      <c r="H398" s="138">
        <v>1.0999999999999999E-2</v>
      </c>
      <c r="I398" s="90">
        <f t="shared" si="23"/>
        <v>1.762820512820513</v>
      </c>
    </row>
    <row r="399" spans="1:10">
      <c r="A399" s="38">
        <v>4</v>
      </c>
      <c r="B399" s="38"/>
      <c r="C399" s="96" t="s">
        <v>99</v>
      </c>
      <c r="D399" s="97" t="s">
        <v>5</v>
      </c>
      <c r="E399" s="98">
        <v>165000</v>
      </c>
      <c r="F399" s="100">
        <v>24</v>
      </c>
      <c r="G399" s="90">
        <f t="shared" si="22"/>
        <v>264.42307692307691</v>
      </c>
      <c r="H399" s="138">
        <v>6.4000000000000001E-2</v>
      </c>
      <c r="I399" s="90">
        <f t="shared" si="23"/>
        <v>16.923076923076923</v>
      </c>
    </row>
    <row r="400" spans="1:10">
      <c r="A400" s="38">
        <v>5</v>
      </c>
      <c r="B400" s="38"/>
      <c r="C400" s="96" t="s">
        <v>104</v>
      </c>
      <c r="D400" s="97" t="s">
        <v>4</v>
      </c>
      <c r="E400" s="98">
        <v>550000</v>
      </c>
      <c r="F400" s="100">
        <v>96</v>
      </c>
      <c r="G400" s="90">
        <f t="shared" si="22"/>
        <v>220.35256410256412</v>
      </c>
      <c r="H400" s="138">
        <v>6.4000000000000001E-2</v>
      </c>
      <c r="I400" s="90">
        <f t="shared" si="23"/>
        <v>14.102564102564104</v>
      </c>
    </row>
    <row r="401" spans="1:10">
      <c r="A401" s="38">
        <v>6</v>
      </c>
      <c r="B401" s="38"/>
      <c r="C401" s="96" t="s">
        <v>3</v>
      </c>
      <c r="D401" s="97" t="s">
        <v>4</v>
      </c>
      <c r="E401" s="98">
        <v>1400000</v>
      </c>
      <c r="F401" s="100">
        <v>96</v>
      </c>
      <c r="G401" s="381">
        <f t="shared" si="22"/>
        <v>560.89743589743591</v>
      </c>
      <c r="H401" s="138">
        <v>6.4000000000000001E-2</v>
      </c>
      <c r="I401" s="90">
        <f t="shared" si="23"/>
        <v>35.897435897435898</v>
      </c>
    </row>
    <row r="402" spans="1:10">
      <c r="A402" s="38"/>
      <c r="B402" s="39" t="s">
        <v>309</v>
      </c>
      <c r="C402" s="96"/>
      <c r="D402" s="100"/>
      <c r="E402" s="100"/>
      <c r="F402" s="100"/>
      <c r="G402" s="90"/>
      <c r="H402" s="138"/>
      <c r="I402" s="90">
        <f>SUM(I403:I408)</f>
        <v>74.431089743589752</v>
      </c>
    </row>
    <row r="403" spans="1:10">
      <c r="A403" s="38">
        <v>1</v>
      </c>
      <c r="B403" s="38"/>
      <c r="C403" s="96" t="s">
        <v>121</v>
      </c>
      <c r="D403" s="97" t="s">
        <v>5</v>
      </c>
      <c r="E403" s="98">
        <v>50000</v>
      </c>
      <c r="F403" s="100">
        <v>12</v>
      </c>
      <c r="G403" s="90">
        <f t="shared" si="22"/>
        <v>160.25641025641028</v>
      </c>
      <c r="H403" s="138">
        <v>5.8000000000000003E-2</v>
      </c>
      <c r="I403" s="90">
        <f t="shared" si="23"/>
        <v>9.2948717948717974</v>
      </c>
    </row>
    <row r="404" spans="1:10">
      <c r="A404" s="38">
        <v>2</v>
      </c>
      <c r="B404" s="38"/>
      <c r="C404" s="96" t="s">
        <v>97</v>
      </c>
      <c r="D404" s="97" t="s">
        <v>4</v>
      </c>
      <c r="E404" s="98">
        <v>720000</v>
      </c>
      <c r="F404" s="100">
        <v>96</v>
      </c>
      <c r="G404" s="90">
        <f t="shared" si="22"/>
        <v>288.46153846153845</v>
      </c>
      <c r="H404" s="379">
        <v>0.01</v>
      </c>
      <c r="I404" s="90">
        <f t="shared" si="23"/>
        <v>2.8846153846153846</v>
      </c>
    </row>
    <row r="405" spans="1:10">
      <c r="A405" s="38">
        <v>3</v>
      </c>
      <c r="B405" s="38"/>
      <c r="C405" s="96" t="s">
        <v>98</v>
      </c>
      <c r="D405" s="97" t="s">
        <v>4</v>
      </c>
      <c r="E405" s="98">
        <v>250000</v>
      </c>
      <c r="F405" s="100">
        <v>60</v>
      </c>
      <c r="G405" s="90">
        <f t="shared" si="22"/>
        <v>160.25641025641028</v>
      </c>
      <c r="H405" s="379">
        <v>0.01</v>
      </c>
      <c r="I405" s="90">
        <f t="shared" si="23"/>
        <v>1.6025641025641029</v>
      </c>
    </row>
    <row r="406" spans="1:10">
      <c r="A406" s="38">
        <v>4</v>
      </c>
      <c r="B406" s="38"/>
      <c r="C406" s="96" t="s">
        <v>99</v>
      </c>
      <c r="D406" s="97" t="s">
        <v>5</v>
      </c>
      <c r="E406" s="98">
        <v>165000</v>
      </c>
      <c r="F406" s="100">
        <v>24</v>
      </c>
      <c r="G406" s="90">
        <f t="shared" si="22"/>
        <v>264.42307692307691</v>
      </c>
      <c r="H406" s="138">
        <v>5.8000000000000003E-2</v>
      </c>
      <c r="I406" s="90">
        <f t="shared" si="23"/>
        <v>15.336538461538462</v>
      </c>
    </row>
    <row r="407" spans="1:10">
      <c r="A407" s="38">
        <v>5</v>
      </c>
      <c r="B407" s="38"/>
      <c r="C407" s="96" t="s">
        <v>104</v>
      </c>
      <c r="D407" s="97" t="s">
        <v>4</v>
      </c>
      <c r="E407" s="98">
        <v>550000</v>
      </c>
      <c r="F407" s="100">
        <v>96</v>
      </c>
      <c r="G407" s="90">
        <f t="shared" si="22"/>
        <v>220.35256410256412</v>
      </c>
      <c r="H407" s="138">
        <v>5.8000000000000003E-2</v>
      </c>
      <c r="I407" s="90">
        <f t="shared" si="23"/>
        <v>12.780448717948719</v>
      </c>
    </row>
    <row r="408" spans="1:10">
      <c r="A408" s="38">
        <v>6</v>
      </c>
      <c r="B408" s="38"/>
      <c r="C408" s="96" t="s">
        <v>3</v>
      </c>
      <c r="D408" s="97" t="s">
        <v>4</v>
      </c>
      <c r="E408" s="98">
        <v>1400000</v>
      </c>
      <c r="F408" s="100">
        <v>96</v>
      </c>
      <c r="G408" s="381">
        <f t="shared" si="22"/>
        <v>560.89743589743591</v>
      </c>
      <c r="H408" s="138">
        <v>5.8000000000000003E-2</v>
      </c>
      <c r="I408" s="90">
        <f t="shared" si="23"/>
        <v>32.532051282051285</v>
      </c>
    </row>
    <row r="409" spans="1:10" ht="31.2">
      <c r="B409" s="5" t="s">
        <v>307</v>
      </c>
      <c r="G409" s="90"/>
      <c r="H409" s="138"/>
      <c r="I409" s="90">
        <f>SUM(I410:I414)</f>
        <v>0.18453525641025642</v>
      </c>
    </row>
    <row r="410" spans="1:10">
      <c r="A410" s="38">
        <v>1</v>
      </c>
      <c r="B410" s="38"/>
      <c r="C410" s="96" t="s">
        <v>97</v>
      </c>
      <c r="D410" s="97" t="s">
        <v>4</v>
      </c>
      <c r="E410" s="98">
        <v>720000</v>
      </c>
      <c r="F410" s="100">
        <v>96</v>
      </c>
      <c r="G410" s="90">
        <f t="shared" si="22"/>
        <v>288.46153846153845</v>
      </c>
      <c r="H410" s="385">
        <v>4.8000000000000001E-5</v>
      </c>
      <c r="I410" s="90">
        <f t="shared" si="23"/>
        <v>1.3846153846153847E-2</v>
      </c>
    </row>
    <row r="411" spans="1:10">
      <c r="A411" s="38">
        <v>2</v>
      </c>
      <c r="B411" s="38"/>
      <c r="C411" s="96" t="s">
        <v>98</v>
      </c>
      <c r="D411" s="97" t="s">
        <v>4</v>
      </c>
      <c r="E411" s="98">
        <v>250000</v>
      </c>
      <c r="F411" s="100">
        <v>60</v>
      </c>
      <c r="G411" s="90">
        <f t="shared" si="22"/>
        <v>160.25641025641028</v>
      </c>
      <c r="H411" s="385">
        <v>3.4E-5</v>
      </c>
      <c r="I411" s="90">
        <f t="shared" si="23"/>
        <v>5.4487179487179493E-3</v>
      </c>
    </row>
    <row r="412" spans="1:10">
      <c r="A412" s="38">
        <v>3</v>
      </c>
      <c r="B412" s="38"/>
      <c r="C412" s="96" t="s">
        <v>99</v>
      </c>
      <c r="D412" s="97" t="s">
        <v>5</v>
      </c>
      <c r="E412" s="98">
        <v>165000</v>
      </c>
      <c r="F412" s="100">
        <v>24</v>
      </c>
      <c r="G412" s="90">
        <f t="shared" si="22"/>
        <v>264.42307692307691</v>
      </c>
      <c r="H412" s="385">
        <v>3.4E-5</v>
      </c>
      <c r="I412" s="90">
        <f t="shared" si="23"/>
        <v>8.9903846153846154E-3</v>
      </c>
    </row>
    <row r="413" spans="1:10">
      <c r="A413" s="38">
        <v>4</v>
      </c>
      <c r="B413" s="38"/>
      <c r="C413" s="96" t="s">
        <v>104</v>
      </c>
      <c r="D413" s="97" t="s">
        <v>4</v>
      </c>
      <c r="E413" s="98">
        <v>550000</v>
      </c>
      <c r="F413" s="100">
        <v>96</v>
      </c>
      <c r="G413" s="90">
        <f t="shared" si="22"/>
        <v>220.35256410256412</v>
      </c>
      <c r="H413" s="384">
        <v>2.0000000000000001E-4</v>
      </c>
      <c r="I413" s="90">
        <f t="shared" si="23"/>
        <v>4.4070512820512824E-2</v>
      </c>
    </row>
    <row r="414" spans="1:10">
      <c r="A414" s="38">
        <v>5</v>
      </c>
      <c r="B414" s="38"/>
      <c r="C414" s="96" t="s">
        <v>3</v>
      </c>
      <c r="D414" s="97" t="s">
        <v>4</v>
      </c>
      <c r="E414" s="98">
        <v>1400000</v>
      </c>
      <c r="F414" s="100">
        <v>96</v>
      </c>
      <c r="G414" s="90">
        <f t="shared" si="22"/>
        <v>560.89743589743591</v>
      </c>
      <c r="H414" s="384">
        <v>2.0000000000000001E-4</v>
      </c>
      <c r="I414" s="90">
        <f t="shared" si="23"/>
        <v>0.11217948717948718</v>
      </c>
    </row>
    <row r="415" spans="1:10" s="390" customFormat="1" ht="31.2">
      <c r="A415" s="346"/>
      <c r="B415" s="386" t="s">
        <v>308</v>
      </c>
      <c r="C415" s="346"/>
      <c r="D415" s="346"/>
      <c r="E415" s="346"/>
      <c r="F415" s="387"/>
      <c r="G415" s="388"/>
      <c r="H415" s="389"/>
      <c r="I415" s="388"/>
      <c r="J415" s="378"/>
    </row>
    <row r="416" spans="1:10" s="148" customFormat="1" hidden="1">
      <c r="A416" s="210">
        <v>1</v>
      </c>
      <c r="B416" s="210"/>
      <c r="C416" s="151" t="s">
        <v>121</v>
      </c>
      <c r="D416" s="209" t="s">
        <v>5</v>
      </c>
      <c r="E416" s="211">
        <v>50000</v>
      </c>
      <c r="F416" s="210">
        <v>12</v>
      </c>
      <c r="G416" s="149">
        <f t="shared" si="22"/>
        <v>160.25641025641028</v>
      </c>
      <c r="H416" s="150">
        <v>0.8</v>
      </c>
      <c r="I416" s="149">
        <f t="shared" si="23"/>
        <v>128.20512820512823</v>
      </c>
    </row>
    <row r="417" spans="1:11" s="148" customFormat="1" hidden="1">
      <c r="A417" s="210">
        <v>2</v>
      </c>
      <c r="B417" s="210"/>
      <c r="C417" s="151" t="s">
        <v>97</v>
      </c>
      <c r="D417" s="209" t="s">
        <v>4</v>
      </c>
      <c r="E417" s="211">
        <v>500000</v>
      </c>
      <c r="F417" s="210">
        <v>60</v>
      </c>
      <c r="G417" s="149">
        <f t="shared" si="22"/>
        <v>320.51282051282055</v>
      </c>
      <c r="H417" s="150">
        <v>0.13</v>
      </c>
      <c r="I417" s="149">
        <f t="shared" si="23"/>
        <v>41.666666666666671</v>
      </c>
    </row>
    <row r="418" spans="1:11" s="148" customFormat="1" hidden="1">
      <c r="A418" s="210">
        <v>3</v>
      </c>
      <c r="B418" s="210"/>
      <c r="C418" s="151" t="s">
        <v>98</v>
      </c>
      <c r="D418" s="209" t="s">
        <v>4</v>
      </c>
      <c r="E418" s="211">
        <v>250000</v>
      </c>
      <c r="F418" s="210">
        <v>60</v>
      </c>
      <c r="G418" s="149">
        <f t="shared" si="22"/>
        <v>160.25641025641028</v>
      </c>
      <c r="H418" s="150">
        <v>0.13</v>
      </c>
      <c r="I418" s="149">
        <f t="shared" si="23"/>
        <v>20.833333333333336</v>
      </c>
    </row>
    <row r="419" spans="1:11" s="148" customFormat="1" hidden="1">
      <c r="A419" s="210">
        <v>4</v>
      </c>
      <c r="B419" s="210"/>
      <c r="C419" s="151" t="s">
        <v>99</v>
      </c>
      <c r="D419" s="209" t="s">
        <v>5</v>
      </c>
      <c r="E419" s="211">
        <v>40000</v>
      </c>
      <c r="F419" s="210">
        <v>36</v>
      </c>
      <c r="G419" s="149">
        <f t="shared" si="22"/>
        <v>42.735042735042732</v>
      </c>
      <c r="H419" s="150">
        <v>0.8</v>
      </c>
      <c r="I419" s="149">
        <f t="shared" si="23"/>
        <v>34.188034188034187</v>
      </c>
    </row>
    <row r="420" spans="1:11" s="148" customFormat="1" hidden="1">
      <c r="A420" s="210">
        <v>5</v>
      </c>
      <c r="B420" s="210"/>
      <c r="C420" s="151" t="s">
        <v>104</v>
      </c>
      <c r="D420" s="209" t="s">
        <v>4</v>
      </c>
      <c r="E420" s="211">
        <v>80000</v>
      </c>
      <c r="F420" s="210">
        <v>96</v>
      </c>
      <c r="G420" s="149">
        <f t="shared" ref="G420:G426" si="24">E420/F420/26</f>
        <v>32.051282051282051</v>
      </c>
      <c r="H420" s="150">
        <v>0.8</v>
      </c>
      <c r="I420" s="149">
        <f t="shared" si="23"/>
        <v>25.641025641025642</v>
      </c>
    </row>
    <row r="421" spans="1:11" s="148" customFormat="1" hidden="1">
      <c r="A421" s="210">
        <v>6</v>
      </c>
      <c r="B421" s="210"/>
      <c r="C421" s="151" t="s">
        <v>3</v>
      </c>
      <c r="D421" s="209" t="s">
        <v>4</v>
      </c>
      <c r="E421" s="211">
        <v>300000</v>
      </c>
      <c r="F421" s="210">
        <v>96</v>
      </c>
      <c r="G421" s="149">
        <f t="shared" si="24"/>
        <v>120.19230769230769</v>
      </c>
      <c r="H421" s="150">
        <v>0.8</v>
      </c>
      <c r="I421" s="149">
        <f t="shared" si="23"/>
        <v>96.15384615384616</v>
      </c>
    </row>
    <row r="422" spans="1:11" s="148" customFormat="1" hidden="1">
      <c r="A422" s="210">
        <v>7</v>
      </c>
      <c r="B422" s="210"/>
      <c r="C422" s="151" t="s">
        <v>102</v>
      </c>
      <c r="D422" s="209" t="s">
        <v>4</v>
      </c>
      <c r="E422" s="211">
        <v>20000</v>
      </c>
      <c r="F422" s="210">
        <v>36</v>
      </c>
      <c r="G422" s="149">
        <f t="shared" si="24"/>
        <v>21.367521367521366</v>
      </c>
      <c r="H422" s="150">
        <v>0.01</v>
      </c>
      <c r="I422" s="149">
        <f t="shared" si="23"/>
        <v>0.21367521367521367</v>
      </c>
      <c r="J422" s="141" t="s">
        <v>454</v>
      </c>
    </row>
    <row r="423" spans="1:11" s="148" customFormat="1" hidden="1">
      <c r="A423" s="210">
        <v>8</v>
      </c>
      <c r="B423" s="210"/>
      <c r="C423" s="151" t="s">
        <v>109</v>
      </c>
      <c r="D423" s="209" t="s">
        <v>4</v>
      </c>
      <c r="E423" s="211">
        <v>5200000</v>
      </c>
      <c r="F423" s="210">
        <v>60</v>
      </c>
      <c r="G423" s="149">
        <f t="shared" si="24"/>
        <v>3333.3333333333335</v>
      </c>
      <c r="H423" s="150">
        <v>0.01</v>
      </c>
      <c r="I423" s="149">
        <f t="shared" si="23"/>
        <v>33.333333333333336</v>
      </c>
    </row>
    <row r="424" spans="1:11" s="148" customFormat="1" hidden="1">
      <c r="A424" s="210">
        <v>9</v>
      </c>
      <c r="B424" s="210"/>
      <c r="C424" s="151" t="s">
        <v>110</v>
      </c>
      <c r="D424" s="209" t="s">
        <v>4</v>
      </c>
      <c r="E424" s="211">
        <v>930000</v>
      </c>
      <c r="F424" s="210">
        <v>60</v>
      </c>
      <c r="G424" s="149">
        <f t="shared" si="24"/>
        <v>596.15384615384619</v>
      </c>
      <c r="H424" s="150">
        <v>0.02</v>
      </c>
      <c r="I424" s="149">
        <f>H424*G424</f>
        <v>11.923076923076923</v>
      </c>
    </row>
    <row r="425" spans="1:11" s="148" customFormat="1" hidden="1">
      <c r="A425" s="210">
        <v>10</v>
      </c>
      <c r="B425" s="210"/>
      <c r="C425" s="151" t="s">
        <v>125</v>
      </c>
      <c r="D425" s="209" t="s">
        <v>4</v>
      </c>
      <c r="E425" s="211">
        <v>800000</v>
      </c>
      <c r="F425" s="210">
        <v>24</v>
      </c>
      <c r="G425" s="149">
        <f t="shared" si="24"/>
        <v>1282.0512820512822</v>
      </c>
      <c r="H425" s="150">
        <v>0.02</v>
      </c>
      <c r="I425" s="149">
        <f>H425*G425</f>
        <v>25.641025641025646</v>
      </c>
    </row>
    <row r="426" spans="1:11" s="148" customFormat="1" hidden="1">
      <c r="A426" s="210">
        <v>11</v>
      </c>
      <c r="B426" s="210"/>
      <c r="C426" s="151" t="s">
        <v>32</v>
      </c>
      <c r="D426" s="209" t="s">
        <v>4</v>
      </c>
      <c r="E426" s="211">
        <v>1000000</v>
      </c>
      <c r="F426" s="210">
        <v>96</v>
      </c>
      <c r="G426" s="149">
        <f t="shared" si="24"/>
        <v>400.64102564102564</v>
      </c>
      <c r="H426" s="150">
        <v>0.2</v>
      </c>
      <c r="I426" s="149">
        <f>H426*G426</f>
        <v>80.128205128205138</v>
      </c>
    </row>
    <row r="427" spans="1:11" s="148" customFormat="1" hidden="1">
      <c r="A427" s="210">
        <v>12</v>
      </c>
      <c r="B427" s="208"/>
      <c r="C427" s="151" t="s">
        <v>222</v>
      </c>
      <c r="D427" s="210" t="s">
        <v>61</v>
      </c>
      <c r="E427" s="210"/>
      <c r="F427" s="210"/>
      <c r="G427" s="149"/>
      <c r="H427" s="150">
        <v>5</v>
      </c>
      <c r="I427" s="149">
        <f>0.05*SUM(I416:I426)</f>
        <v>24.896367521367523</v>
      </c>
      <c r="K427" s="212"/>
    </row>
  </sheetData>
  <printOptions horizontalCentered="1"/>
  <pageMargins left="0.46" right="0.22" top="0.45" bottom="0.4"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Y181"/>
  <sheetViews>
    <sheetView zoomScale="80" zoomScaleNormal="80" workbookViewId="0">
      <pane ySplit="3" topLeftCell="A4" activePane="bottomLeft" state="frozen"/>
      <selection pane="bottomLeft" activeCell="P67" sqref="P67"/>
    </sheetView>
  </sheetViews>
  <sheetFormatPr defaultRowHeight="13.2"/>
  <cols>
    <col min="2" max="2" width="34" customWidth="1"/>
    <col min="3" max="3" width="37.6640625" customWidth="1"/>
    <col min="4" max="4" width="10.109375" style="36" customWidth="1"/>
    <col min="5" max="6" width="9.109375" customWidth="1"/>
    <col min="7" max="7" width="14.44140625" customWidth="1"/>
    <col min="8" max="8" width="8.109375" customWidth="1"/>
    <col min="9" max="9" width="11.6640625" style="337" customWidth="1"/>
    <col min="10" max="10" width="16.33203125" customWidth="1"/>
    <col min="13" max="13" width="11.109375" customWidth="1"/>
  </cols>
  <sheetData>
    <row r="3" spans="1:13" ht="50.4">
      <c r="A3" s="301" t="s">
        <v>0</v>
      </c>
      <c r="B3" s="301" t="s">
        <v>8</v>
      </c>
      <c r="C3" s="301" t="s">
        <v>215</v>
      </c>
      <c r="D3" s="301" t="s">
        <v>39</v>
      </c>
      <c r="E3" s="301" t="s">
        <v>127</v>
      </c>
      <c r="F3" s="301" t="s">
        <v>128</v>
      </c>
      <c r="G3" s="301" t="s">
        <v>122</v>
      </c>
      <c r="H3" s="301" t="s">
        <v>27</v>
      </c>
      <c r="I3" s="411" t="s">
        <v>139</v>
      </c>
      <c r="J3" s="301" t="s">
        <v>44</v>
      </c>
      <c r="K3" s="302"/>
    </row>
    <row r="4" spans="1:13" ht="33.6">
      <c r="A4" s="301" t="s">
        <v>26</v>
      </c>
      <c r="B4" s="303" t="s">
        <v>67</v>
      </c>
      <c r="C4" s="303"/>
      <c r="D4" s="304"/>
      <c r="E4" s="305"/>
      <c r="F4" s="305"/>
      <c r="G4" s="305"/>
      <c r="H4" s="305"/>
      <c r="I4" s="402"/>
      <c r="J4" s="306"/>
      <c r="K4" s="302"/>
    </row>
    <row r="5" spans="1:13" ht="33.6">
      <c r="A5" s="153"/>
      <c r="B5" s="214" t="s">
        <v>68</v>
      </c>
      <c r="C5" s="214"/>
      <c r="D5" s="304"/>
      <c r="E5" s="305"/>
      <c r="F5" s="305"/>
      <c r="G5" s="305"/>
      <c r="H5" s="305"/>
      <c r="I5" s="402"/>
      <c r="J5" s="306">
        <f>SUM(J6:J7)</f>
        <v>0.16585</v>
      </c>
      <c r="K5" s="302"/>
    </row>
    <row r="6" spans="1:13" ht="20.25" customHeight="1">
      <c r="A6" s="305">
        <v>1</v>
      </c>
      <c r="B6" s="214"/>
      <c r="C6" s="307" t="s">
        <v>506</v>
      </c>
      <c r="D6" s="308" t="s">
        <v>4</v>
      </c>
      <c r="E6" s="307">
        <v>10</v>
      </c>
      <c r="F6" s="307">
        <v>500</v>
      </c>
      <c r="G6" s="309">
        <v>13900000</v>
      </c>
      <c r="H6" s="309">
        <f>G6/E6/F6</f>
        <v>2780</v>
      </c>
      <c r="I6" s="408">
        <v>5.1E-5</v>
      </c>
      <c r="J6" s="306">
        <f>I6*H6</f>
        <v>0.14177999999999999</v>
      </c>
      <c r="K6" s="302"/>
    </row>
    <row r="7" spans="1:13" ht="16.8">
      <c r="A7" s="305">
        <v>2</v>
      </c>
      <c r="B7" s="214"/>
      <c r="C7" s="307" t="s">
        <v>76</v>
      </c>
      <c r="D7" s="308" t="s">
        <v>5</v>
      </c>
      <c r="E7" s="307">
        <v>5</v>
      </c>
      <c r="F7" s="307">
        <v>500</v>
      </c>
      <c r="G7" s="309">
        <v>12035000</v>
      </c>
      <c r="H7" s="309">
        <f t="shared" ref="H7:H54" si="0">G7/E7/F7</f>
        <v>4814</v>
      </c>
      <c r="I7" s="408">
        <v>5.0000000000000004E-6</v>
      </c>
      <c r="J7" s="306">
        <f t="shared" ref="J7:J54" si="1">I7*H7</f>
        <v>2.4070000000000001E-2</v>
      </c>
      <c r="K7" s="302"/>
    </row>
    <row r="8" spans="1:13" ht="50.4">
      <c r="A8" s="153"/>
      <c r="B8" s="214" t="s">
        <v>69</v>
      </c>
      <c r="C8" s="307" t="s">
        <v>221</v>
      </c>
      <c r="D8" s="304"/>
      <c r="E8" s="305"/>
      <c r="F8" s="305"/>
      <c r="G8" s="305"/>
      <c r="H8" s="309"/>
      <c r="I8" s="408"/>
      <c r="J8" s="306">
        <f t="shared" si="1"/>
        <v>0</v>
      </c>
      <c r="K8" s="302"/>
    </row>
    <row r="9" spans="1:13" ht="50.4">
      <c r="A9" s="153"/>
      <c r="B9" s="214" t="s">
        <v>70</v>
      </c>
      <c r="C9" s="307" t="s">
        <v>221</v>
      </c>
      <c r="D9" s="304"/>
      <c r="E9" s="305"/>
      <c r="F9" s="305"/>
      <c r="G9" s="305"/>
      <c r="H9" s="309"/>
      <c r="I9" s="408"/>
      <c r="J9" s="306">
        <f t="shared" si="1"/>
        <v>0</v>
      </c>
      <c r="K9" s="302"/>
    </row>
    <row r="10" spans="1:13" ht="67.2">
      <c r="A10" s="153"/>
      <c r="B10" s="214" t="s">
        <v>71</v>
      </c>
      <c r="C10" s="307" t="s">
        <v>221</v>
      </c>
      <c r="D10" s="304"/>
      <c r="E10" s="305"/>
      <c r="F10" s="305"/>
      <c r="G10" s="305"/>
      <c r="H10" s="309"/>
      <c r="I10" s="408"/>
      <c r="J10" s="306">
        <f t="shared" si="1"/>
        <v>0</v>
      </c>
      <c r="K10" s="310" t="s">
        <v>467</v>
      </c>
    </row>
    <row r="11" spans="1:13" ht="50.4">
      <c r="A11" s="311" t="s">
        <v>28</v>
      </c>
      <c r="B11" s="312" t="s">
        <v>143</v>
      </c>
      <c r="C11" s="312"/>
      <c r="D11" s="313"/>
      <c r="E11" s="302"/>
      <c r="F11" s="302"/>
      <c r="G11" s="302"/>
      <c r="H11" s="309"/>
      <c r="I11" s="408"/>
      <c r="J11" s="306"/>
      <c r="K11" s="302"/>
    </row>
    <row r="12" spans="1:13" ht="31.5" customHeight="1">
      <c r="A12" s="153"/>
      <c r="B12" s="214" t="s">
        <v>144</v>
      </c>
      <c r="C12" s="307"/>
      <c r="D12" s="304"/>
      <c r="E12" s="305"/>
      <c r="F12" s="305"/>
      <c r="G12" s="305"/>
      <c r="H12" s="309"/>
      <c r="I12" s="408"/>
      <c r="J12" s="306">
        <v>0</v>
      </c>
      <c r="K12" s="310" t="s">
        <v>467</v>
      </c>
      <c r="L12" s="50"/>
      <c r="M12" s="50"/>
    </row>
    <row r="13" spans="1:13" s="33" customFormat="1" ht="21.75" hidden="1" customHeight="1">
      <c r="A13" s="305">
        <v>1</v>
      </c>
      <c r="B13" s="214"/>
      <c r="C13" s="307" t="s">
        <v>114</v>
      </c>
      <c r="D13" s="308" t="s">
        <v>4</v>
      </c>
      <c r="E13" s="307">
        <v>8</v>
      </c>
      <c r="F13" s="307">
        <v>500</v>
      </c>
      <c r="G13" s="309">
        <v>9500000</v>
      </c>
      <c r="H13" s="309">
        <f t="shared" si="0"/>
        <v>2375</v>
      </c>
      <c r="I13" s="408">
        <v>1.3600000000000001E-2</v>
      </c>
      <c r="J13" s="306">
        <f t="shared" si="1"/>
        <v>32.300000000000004</v>
      </c>
      <c r="K13" s="314"/>
    </row>
    <row r="14" spans="1:13" s="33" customFormat="1" ht="16.8" hidden="1">
      <c r="A14" s="305">
        <v>2</v>
      </c>
      <c r="B14" s="214"/>
      <c r="C14" s="307" t="s">
        <v>76</v>
      </c>
      <c r="D14" s="308" t="s">
        <v>5</v>
      </c>
      <c r="E14" s="307">
        <v>5</v>
      </c>
      <c r="F14" s="307">
        <v>500</v>
      </c>
      <c r="G14" s="309">
        <v>8940000</v>
      </c>
      <c r="H14" s="309">
        <f t="shared" si="0"/>
        <v>3576</v>
      </c>
      <c r="I14" s="408">
        <v>2E-3</v>
      </c>
      <c r="J14" s="306">
        <f t="shared" si="1"/>
        <v>7.1520000000000001</v>
      </c>
      <c r="K14" s="314"/>
    </row>
    <row r="15" spans="1:13" s="33" customFormat="1" ht="16.8" hidden="1">
      <c r="A15" s="305">
        <v>3</v>
      </c>
      <c r="B15" s="214"/>
      <c r="C15" s="307" t="s">
        <v>129</v>
      </c>
      <c r="D15" s="308" t="s">
        <v>5</v>
      </c>
      <c r="E15" s="307">
        <v>8</v>
      </c>
      <c r="F15" s="307">
        <v>500</v>
      </c>
      <c r="G15" s="309">
        <v>24000000</v>
      </c>
      <c r="H15" s="309">
        <f t="shared" si="0"/>
        <v>6000</v>
      </c>
      <c r="I15" s="408">
        <v>8.0000000000000004E-4</v>
      </c>
      <c r="J15" s="306">
        <f t="shared" si="1"/>
        <v>4.8</v>
      </c>
      <c r="K15" s="314"/>
    </row>
    <row r="16" spans="1:13" s="33" customFormat="1" ht="16.8" hidden="1">
      <c r="A16" s="305">
        <v>4</v>
      </c>
      <c r="B16" s="214"/>
      <c r="C16" s="307" t="s">
        <v>130</v>
      </c>
      <c r="D16" s="308" t="s">
        <v>4</v>
      </c>
      <c r="E16" s="307">
        <v>5</v>
      </c>
      <c r="F16" s="307">
        <v>500</v>
      </c>
      <c r="G16" s="309">
        <v>6000000</v>
      </c>
      <c r="H16" s="309">
        <f t="shared" si="0"/>
        <v>2400</v>
      </c>
      <c r="I16" s="408">
        <v>4.0000000000000002E-4</v>
      </c>
      <c r="J16" s="306">
        <f t="shared" si="1"/>
        <v>0.96000000000000008</v>
      </c>
      <c r="K16" s="314"/>
    </row>
    <row r="17" spans="1:25" ht="16.8">
      <c r="A17" s="153"/>
      <c r="B17" s="214" t="s">
        <v>145</v>
      </c>
      <c r="C17" s="307"/>
      <c r="D17" s="304"/>
      <c r="E17" s="305"/>
      <c r="F17" s="305"/>
      <c r="G17" s="305"/>
      <c r="H17" s="309"/>
      <c r="I17" s="408"/>
      <c r="J17" s="306">
        <f>SUM(J18:J20)</f>
        <v>967.92000000000019</v>
      </c>
      <c r="K17" s="302"/>
    </row>
    <row r="18" spans="1:25" ht="18" customHeight="1">
      <c r="A18" s="305">
        <v>1</v>
      </c>
      <c r="B18" s="214"/>
      <c r="C18" s="307" t="s">
        <v>506</v>
      </c>
      <c r="D18" s="308" t="s">
        <v>4</v>
      </c>
      <c r="E18" s="307">
        <v>10</v>
      </c>
      <c r="F18" s="307">
        <v>500</v>
      </c>
      <c r="G18" s="309">
        <v>13900000</v>
      </c>
      <c r="H18" s="309">
        <f t="shared" si="0"/>
        <v>2780</v>
      </c>
      <c r="I18" s="412">
        <v>0.27200000000000002</v>
      </c>
      <c r="J18" s="306">
        <f t="shared" si="1"/>
        <v>756.16000000000008</v>
      </c>
      <c r="K18" s="302"/>
    </row>
    <row r="19" spans="1:25" ht="16.8">
      <c r="A19" s="305">
        <v>2</v>
      </c>
      <c r="B19" s="214"/>
      <c r="C19" s="307" t="s">
        <v>76</v>
      </c>
      <c r="D19" s="308" t="s">
        <v>5</v>
      </c>
      <c r="E19" s="307">
        <v>5</v>
      </c>
      <c r="F19" s="307">
        <v>500</v>
      </c>
      <c r="G19" s="309">
        <v>12035000</v>
      </c>
      <c r="H19" s="309">
        <f t="shared" si="0"/>
        <v>4814</v>
      </c>
      <c r="I19" s="409">
        <v>4.0000000000000008E-2</v>
      </c>
      <c r="J19" s="306">
        <f t="shared" si="1"/>
        <v>192.56000000000003</v>
      </c>
      <c r="K19" s="302"/>
    </row>
    <row r="20" spans="1:25" ht="16.8">
      <c r="A20" s="305">
        <v>4</v>
      </c>
      <c r="B20" s="214"/>
      <c r="C20" s="307" t="s">
        <v>130</v>
      </c>
      <c r="D20" s="308" t="s">
        <v>4</v>
      </c>
      <c r="E20" s="307">
        <v>5</v>
      </c>
      <c r="F20" s="307">
        <v>500</v>
      </c>
      <c r="G20" s="309">
        <v>6000000</v>
      </c>
      <c r="H20" s="309">
        <f t="shared" si="0"/>
        <v>2400</v>
      </c>
      <c r="I20" s="412">
        <v>8.0000000000000002E-3</v>
      </c>
      <c r="J20" s="306">
        <f t="shared" si="1"/>
        <v>19.2</v>
      </c>
      <c r="K20" s="302"/>
    </row>
    <row r="21" spans="1:25" ht="84">
      <c r="A21" s="153"/>
      <c r="B21" s="214" t="s">
        <v>476</v>
      </c>
      <c r="C21" s="307"/>
      <c r="D21" s="304"/>
      <c r="E21" s="305"/>
      <c r="F21" s="305"/>
      <c r="G21" s="305"/>
      <c r="H21" s="309"/>
      <c r="I21" s="408"/>
      <c r="J21" s="306">
        <f>SUM(J22:J24)</f>
        <v>14.462000000000002</v>
      </c>
      <c r="K21" s="315"/>
    </row>
    <row r="22" spans="1:25" ht="24" customHeight="1">
      <c r="A22" s="305">
        <v>1</v>
      </c>
      <c r="B22" s="214"/>
      <c r="C22" s="307" t="s">
        <v>114</v>
      </c>
      <c r="D22" s="308" t="s">
        <v>4</v>
      </c>
      <c r="E22" s="307">
        <v>8</v>
      </c>
      <c r="F22" s="307">
        <v>500</v>
      </c>
      <c r="G22" s="309">
        <v>13900000</v>
      </c>
      <c r="H22" s="309">
        <f t="shared" si="0"/>
        <v>3475</v>
      </c>
      <c r="I22" s="413">
        <v>3.4000000000000002E-3</v>
      </c>
      <c r="J22" s="306">
        <f t="shared" si="1"/>
        <v>11.815000000000001</v>
      </c>
      <c r="K22" s="302"/>
    </row>
    <row r="23" spans="1:25" ht="16.8">
      <c r="A23" s="305">
        <v>2</v>
      </c>
      <c r="B23" s="214"/>
      <c r="C23" s="307" t="s">
        <v>76</v>
      </c>
      <c r="D23" s="308" t="s">
        <v>5</v>
      </c>
      <c r="E23" s="307">
        <v>5</v>
      </c>
      <c r="F23" s="307">
        <v>500</v>
      </c>
      <c r="G23" s="309">
        <v>12035000</v>
      </c>
      <c r="H23" s="309">
        <f t="shared" si="0"/>
        <v>4814</v>
      </c>
      <c r="I23" s="413">
        <v>5.0000000000000001E-4</v>
      </c>
      <c r="J23" s="306">
        <f t="shared" si="1"/>
        <v>2.407</v>
      </c>
      <c r="K23" s="302"/>
    </row>
    <row r="24" spans="1:25" ht="16.8">
      <c r="A24" s="305">
        <v>4</v>
      </c>
      <c r="B24" s="214"/>
      <c r="C24" s="307" t="s">
        <v>130</v>
      </c>
      <c r="D24" s="308" t="s">
        <v>4</v>
      </c>
      <c r="E24" s="307">
        <v>5</v>
      </c>
      <c r="F24" s="307">
        <v>500</v>
      </c>
      <c r="G24" s="309">
        <v>6000000</v>
      </c>
      <c r="H24" s="309">
        <f t="shared" si="0"/>
        <v>2400</v>
      </c>
      <c r="I24" s="413">
        <v>1E-4</v>
      </c>
      <c r="J24" s="306">
        <f t="shared" si="1"/>
        <v>0.24000000000000002</v>
      </c>
      <c r="K24" s="302"/>
    </row>
    <row r="25" spans="1:25" s="337" customFormat="1" ht="33.6">
      <c r="A25" s="415"/>
      <c r="B25" s="416" t="s">
        <v>147</v>
      </c>
      <c r="C25" s="404"/>
      <c r="D25" s="417"/>
      <c r="E25" s="402"/>
      <c r="F25" s="402"/>
      <c r="G25" s="402"/>
      <c r="H25" s="407"/>
      <c r="I25" s="408"/>
      <c r="J25" s="409">
        <v>0</v>
      </c>
      <c r="K25" s="418"/>
    </row>
    <row r="26" spans="1:25" ht="24" hidden="1" customHeight="1">
      <c r="A26" s="305">
        <v>1</v>
      </c>
      <c r="B26" s="214"/>
      <c r="C26" s="307" t="s">
        <v>114</v>
      </c>
      <c r="D26" s="308" t="s">
        <v>4</v>
      </c>
      <c r="E26" s="307">
        <v>8</v>
      </c>
      <c r="F26" s="307">
        <v>500</v>
      </c>
      <c r="G26" s="309">
        <v>9500000</v>
      </c>
      <c r="H26" s="309">
        <f t="shared" si="0"/>
        <v>2375</v>
      </c>
      <c r="I26" s="408">
        <v>5.1000000000000004E-2</v>
      </c>
      <c r="J26" s="306">
        <f t="shared" si="1"/>
        <v>121.12500000000001</v>
      </c>
      <c r="K26" s="302"/>
    </row>
    <row r="27" spans="1:25" ht="16.8" hidden="1">
      <c r="A27" s="305">
        <v>2</v>
      </c>
      <c r="B27" s="214"/>
      <c r="C27" s="307" t="s">
        <v>76</v>
      </c>
      <c r="D27" s="308" t="s">
        <v>5</v>
      </c>
      <c r="E27" s="307">
        <v>5</v>
      </c>
      <c r="F27" s="307">
        <v>500</v>
      </c>
      <c r="G27" s="309">
        <v>8940000</v>
      </c>
      <c r="H27" s="309">
        <f t="shared" si="0"/>
        <v>3576</v>
      </c>
      <c r="I27" s="408">
        <v>7.4999999999999997E-3</v>
      </c>
      <c r="J27" s="306">
        <f t="shared" si="1"/>
        <v>26.82</v>
      </c>
      <c r="K27" s="302"/>
    </row>
    <row r="28" spans="1:25" ht="16.8" hidden="1">
      <c r="A28" s="305">
        <v>3</v>
      </c>
      <c r="B28" s="214"/>
      <c r="C28" s="307" t="s">
        <v>129</v>
      </c>
      <c r="D28" s="308" t="s">
        <v>5</v>
      </c>
      <c r="E28" s="307">
        <v>8</v>
      </c>
      <c r="F28" s="307">
        <v>500</v>
      </c>
      <c r="G28" s="309">
        <v>24000000</v>
      </c>
      <c r="H28" s="309">
        <f t="shared" si="0"/>
        <v>6000</v>
      </c>
      <c r="I28" s="408">
        <v>3.0000000000000001E-3</v>
      </c>
      <c r="J28" s="306">
        <f t="shared" si="1"/>
        <v>18</v>
      </c>
      <c r="K28" s="302"/>
    </row>
    <row r="29" spans="1:25" ht="16.8" hidden="1">
      <c r="A29" s="305">
        <v>4</v>
      </c>
      <c r="B29" s="214"/>
      <c r="C29" s="307" t="s">
        <v>130</v>
      </c>
      <c r="D29" s="308" t="s">
        <v>4</v>
      </c>
      <c r="E29" s="307">
        <v>5</v>
      </c>
      <c r="F29" s="307">
        <v>500</v>
      </c>
      <c r="G29" s="309">
        <v>6000000</v>
      </c>
      <c r="H29" s="309">
        <f t="shared" si="0"/>
        <v>2400</v>
      </c>
      <c r="I29" s="408">
        <v>1.5E-3</v>
      </c>
      <c r="J29" s="306">
        <f t="shared" si="1"/>
        <v>3.6</v>
      </c>
      <c r="K29" s="302"/>
    </row>
    <row r="30" spans="1:25" ht="33.6">
      <c r="A30" s="301" t="s">
        <v>29</v>
      </c>
      <c r="B30" s="317" t="s">
        <v>148</v>
      </c>
      <c r="C30" s="307"/>
      <c r="D30" s="304"/>
      <c r="E30" s="305"/>
      <c r="F30" s="305"/>
      <c r="G30" s="305"/>
      <c r="H30" s="309"/>
      <c r="I30" s="408"/>
      <c r="J30" s="306">
        <f t="shared" si="1"/>
        <v>0</v>
      </c>
      <c r="K30" s="302"/>
    </row>
    <row r="31" spans="1:25" ht="50.4">
      <c r="A31" s="302"/>
      <c r="B31" s="214" t="s">
        <v>149</v>
      </c>
      <c r="C31" s="307"/>
      <c r="D31" s="304"/>
      <c r="E31" s="305"/>
      <c r="F31" s="305"/>
      <c r="G31" s="305"/>
      <c r="H31" s="309"/>
      <c r="I31" s="408"/>
      <c r="J31" s="306">
        <f>SUM(J32:J34)</f>
        <v>266.05800000000005</v>
      </c>
      <c r="K31" s="318"/>
      <c r="L31" s="50"/>
      <c r="M31" s="50"/>
      <c r="N31" s="50"/>
      <c r="O31" s="50"/>
      <c r="P31" s="50"/>
      <c r="Q31" s="50"/>
      <c r="R31" s="50"/>
      <c r="S31" s="50"/>
      <c r="T31" s="50"/>
      <c r="U31" s="50"/>
      <c r="V31" s="50"/>
      <c r="W31" s="50"/>
    </row>
    <row r="32" spans="1:25" ht="24.75" customHeight="1">
      <c r="A32" s="305">
        <v>1</v>
      </c>
      <c r="B32" s="214"/>
      <c r="C32" s="307" t="s">
        <v>505</v>
      </c>
      <c r="D32" s="308" t="s">
        <v>4</v>
      </c>
      <c r="E32" s="307">
        <v>10</v>
      </c>
      <c r="F32" s="307">
        <v>500</v>
      </c>
      <c r="G32" s="309">
        <v>13900000</v>
      </c>
      <c r="H32" s="309">
        <f t="shared" si="0"/>
        <v>2780</v>
      </c>
      <c r="I32" s="413">
        <v>9.3800000000000008E-2</v>
      </c>
      <c r="J32" s="306">
        <f t="shared" si="1"/>
        <v>260.76400000000001</v>
      </c>
      <c r="K32" s="318"/>
      <c r="L32" s="50"/>
      <c r="M32" s="50"/>
      <c r="N32" s="50"/>
      <c r="O32" s="50"/>
      <c r="P32" s="50"/>
      <c r="Q32" s="50"/>
      <c r="R32" s="50"/>
      <c r="S32" s="50"/>
      <c r="T32" s="50"/>
      <c r="U32" s="50"/>
      <c r="V32" s="50"/>
      <c r="W32" s="50"/>
      <c r="X32" s="50"/>
      <c r="Y32" s="50"/>
    </row>
    <row r="33" spans="1:25" ht="18">
      <c r="A33" s="305">
        <v>2</v>
      </c>
      <c r="B33" s="214"/>
      <c r="C33" s="307" t="s">
        <v>76</v>
      </c>
      <c r="D33" s="308" t="s">
        <v>5</v>
      </c>
      <c r="E33" s="307">
        <v>5</v>
      </c>
      <c r="F33" s="307">
        <v>500</v>
      </c>
      <c r="G33" s="309">
        <v>12035000</v>
      </c>
      <c r="H33" s="309">
        <f t="shared" si="0"/>
        <v>4814</v>
      </c>
      <c r="I33" s="412">
        <v>1E-3</v>
      </c>
      <c r="J33" s="306">
        <f t="shared" si="1"/>
        <v>4.8140000000000001</v>
      </c>
      <c r="K33" s="318"/>
      <c r="L33" s="50"/>
      <c r="M33" s="50"/>
      <c r="N33" s="50"/>
      <c r="O33" s="50"/>
      <c r="P33" s="50"/>
      <c r="Q33" s="50"/>
      <c r="R33" s="50"/>
      <c r="S33" s="50"/>
      <c r="T33" s="50"/>
      <c r="U33" s="50"/>
      <c r="V33" s="50"/>
      <c r="W33" s="50"/>
      <c r="X33" s="50"/>
      <c r="Y33" s="50"/>
    </row>
    <row r="34" spans="1:25" ht="18">
      <c r="A34" s="305">
        <v>4</v>
      </c>
      <c r="B34" s="214"/>
      <c r="C34" s="307" t="s">
        <v>130</v>
      </c>
      <c r="D34" s="308" t="s">
        <v>4</v>
      </c>
      <c r="E34" s="307">
        <v>5</v>
      </c>
      <c r="F34" s="307">
        <v>500</v>
      </c>
      <c r="G34" s="309">
        <v>6000000</v>
      </c>
      <c r="H34" s="309">
        <f t="shared" si="0"/>
        <v>2400</v>
      </c>
      <c r="I34" s="413">
        <v>2.0000000000000001E-4</v>
      </c>
      <c r="J34" s="306">
        <f t="shared" si="1"/>
        <v>0.48000000000000004</v>
      </c>
      <c r="K34" s="318"/>
      <c r="L34" s="50"/>
      <c r="M34" s="50"/>
      <c r="N34" s="50"/>
      <c r="O34" s="50"/>
      <c r="P34" s="50"/>
      <c r="Q34" s="50"/>
      <c r="R34" s="50"/>
      <c r="S34" s="50"/>
      <c r="T34" s="50"/>
      <c r="U34" s="50"/>
      <c r="V34" s="50"/>
      <c r="W34" s="50"/>
      <c r="X34" s="50"/>
      <c r="Y34" s="50"/>
    </row>
    <row r="35" spans="1:25" ht="50.4">
      <c r="A35" s="302"/>
      <c r="B35" s="214" t="s">
        <v>477</v>
      </c>
      <c r="C35" s="307"/>
      <c r="D35" s="304"/>
      <c r="E35" s="305"/>
      <c r="F35" s="305"/>
      <c r="G35" s="305"/>
      <c r="H35" s="309"/>
      <c r="I35" s="413"/>
      <c r="J35" s="306">
        <v>0</v>
      </c>
      <c r="K35" s="302"/>
    </row>
    <row r="36" spans="1:25" ht="16.8">
      <c r="A36" s="302"/>
      <c r="B36" s="214" t="s">
        <v>151</v>
      </c>
      <c r="C36" s="307"/>
      <c r="D36" s="304"/>
      <c r="E36" s="305"/>
      <c r="F36" s="305"/>
      <c r="G36" s="305"/>
      <c r="H36" s="309"/>
      <c r="I36" s="408"/>
      <c r="J36" s="306">
        <f>SUM(J37:J37)</f>
        <v>391.14600000000007</v>
      </c>
      <c r="K36" s="302"/>
    </row>
    <row r="37" spans="1:25" ht="16.5" customHeight="1">
      <c r="A37" s="305">
        <v>1</v>
      </c>
      <c r="B37" s="214"/>
      <c r="C37" s="307" t="s">
        <v>506</v>
      </c>
      <c r="D37" s="308" t="s">
        <v>4</v>
      </c>
      <c r="E37" s="307">
        <v>10</v>
      </c>
      <c r="F37" s="307">
        <v>500</v>
      </c>
      <c r="G37" s="309">
        <v>13900000</v>
      </c>
      <c r="H37" s="309">
        <f t="shared" si="0"/>
        <v>2780</v>
      </c>
      <c r="I37" s="413">
        <v>0.14070000000000002</v>
      </c>
      <c r="J37" s="306">
        <f t="shared" si="1"/>
        <v>391.14600000000007</v>
      </c>
      <c r="K37" s="302"/>
    </row>
    <row r="38" spans="1:25" ht="33.6">
      <c r="A38" s="302"/>
      <c r="B38" s="214" t="s">
        <v>478</v>
      </c>
      <c r="C38" s="307"/>
      <c r="D38" s="304"/>
      <c r="E38" s="305"/>
      <c r="F38" s="305"/>
      <c r="G38" s="305"/>
      <c r="H38" s="309"/>
      <c r="I38" s="408"/>
      <c r="J38" s="306">
        <f>SUM(J39:J41)</f>
        <v>2442.1680000000001</v>
      </c>
      <c r="K38" s="302"/>
    </row>
    <row r="39" spans="1:25" ht="16.8">
      <c r="A39" s="305">
        <v>1</v>
      </c>
      <c r="B39" s="214"/>
      <c r="C39" s="307" t="s">
        <v>506</v>
      </c>
      <c r="D39" s="308" t="s">
        <v>4</v>
      </c>
      <c r="E39" s="307">
        <v>10</v>
      </c>
      <c r="F39" s="307">
        <v>500</v>
      </c>
      <c r="G39" s="309">
        <v>13900000</v>
      </c>
      <c r="H39" s="309">
        <f t="shared" si="0"/>
        <v>2780</v>
      </c>
      <c r="I39" s="413">
        <v>0.84420000000000006</v>
      </c>
      <c r="J39" s="306">
        <f t="shared" si="1"/>
        <v>2346.8760000000002</v>
      </c>
      <c r="K39" s="302"/>
    </row>
    <row r="40" spans="1:25" ht="16.8">
      <c r="A40" s="305">
        <v>2</v>
      </c>
      <c r="B40" s="214"/>
      <c r="C40" s="307" t="s">
        <v>76</v>
      </c>
      <c r="D40" s="308" t="s">
        <v>5</v>
      </c>
      <c r="E40" s="307">
        <v>5</v>
      </c>
      <c r="F40" s="307">
        <v>500</v>
      </c>
      <c r="G40" s="309">
        <v>12035000</v>
      </c>
      <c r="H40" s="309">
        <f>G40/E40/F40</f>
        <v>4814</v>
      </c>
      <c r="I40" s="412">
        <v>1.7999999999999999E-2</v>
      </c>
      <c r="J40" s="306">
        <f>I40*H40</f>
        <v>86.651999999999987</v>
      </c>
      <c r="K40" s="302"/>
    </row>
    <row r="41" spans="1:25" ht="16.8">
      <c r="A41" s="305">
        <v>3</v>
      </c>
      <c r="B41" s="214"/>
      <c r="C41" s="307" t="s">
        <v>130</v>
      </c>
      <c r="D41" s="308" t="s">
        <v>4</v>
      </c>
      <c r="E41" s="307">
        <v>5</v>
      </c>
      <c r="F41" s="307">
        <v>500</v>
      </c>
      <c r="G41" s="309">
        <v>6000000</v>
      </c>
      <c r="H41" s="309">
        <f t="shared" si="0"/>
        <v>2400</v>
      </c>
      <c r="I41" s="413">
        <v>3.5999999999999999E-3</v>
      </c>
      <c r="J41" s="306">
        <f t="shared" si="1"/>
        <v>8.64</v>
      </c>
      <c r="K41" s="302"/>
    </row>
    <row r="42" spans="1:25" ht="16.8">
      <c r="A42" s="302"/>
      <c r="B42" s="214" t="s">
        <v>153</v>
      </c>
      <c r="C42" s="307"/>
      <c r="D42" s="304"/>
      <c r="E42" s="305"/>
      <c r="F42" s="305"/>
      <c r="G42" s="305"/>
      <c r="H42" s="309"/>
      <c r="I42" s="408"/>
      <c r="J42" s="306">
        <f>SUM(J43:J45)</f>
        <v>2381.2180000000003</v>
      </c>
      <c r="K42" s="302"/>
    </row>
    <row r="43" spans="1:25" ht="16.8">
      <c r="A43" s="305">
        <v>1</v>
      </c>
      <c r="B43" s="214"/>
      <c r="C43" s="307" t="s">
        <v>506</v>
      </c>
      <c r="D43" s="308" t="s">
        <v>4</v>
      </c>
      <c r="E43" s="307">
        <v>10</v>
      </c>
      <c r="F43" s="307">
        <v>500</v>
      </c>
      <c r="G43" s="309">
        <v>13900000</v>
      </c>
      <c r="H43" s="309">
        <f t="shared" si="0"/>
        <v>2780</v>
      </c>
      <c r="I43" s="413">
        <v>0.65660000000000007</v>
      </c>
      <c r="J43" s="306">
        <f t="shared" si="1"/>
        <v>1825.3480000000002</v>
      </c>
      <c r="K43" s="302"/>
    </row>
    <row r="44" spans="1:25" ht="16.8">
      <c r="A44" s="305">
        <v>2</v>
      </c>
      <c r="B44" s="214"/>
      <c r="C44" s="307" t="s">
        <v>76</v>
      </c>
      <c r="D44" s="308" t="s">
        <v>5</v>
      </c>
      <c r="E44" s="307">
        <v>5</v>
      </c>
      <c r="F44" s="307">
        <v>500</v>
      </c>
      <c r="G44" s="309">
        <v>12035000</v>
      </c>
      <c r="H44" s="309">
        <f t="shared" si="0"/>
        <v>4814</v>
      </c>
      <c r="I44" s="412">
        <v>0.105</v>
      </c>
      <c r="J44" s="306">
        <f t="shared" si="1"/>
        <v>505.46999999999997</v>
      </c>
      <c r="K44" s="302"/>
    </row>
    <row r="45" spans="1:25" ht="16.8">
      <c r="A45" s="305">
        <v>4</v>
      </c>
      <c r="B45" s="214"/>
      <c r="C45" s="307" t="s">
        <v>130</v>
      </c>
      <c r="D45" s="308" t="s">
        <v>4</v>
      </c>
      <c r="E45" s="307">
        <v>5</v>
      </c>
      <c r="F45" s="307">
        <v>500</v>
      </c>
      <c r="G45" s="309">
        <v>6000000</v>
      </c>
      <c r="H45" s="309">
        <f t="shared" si="0"/>
        <v>2400</v>
      </c>
      <c r="I45" s="412">
        <v>2.1000000000000001E-2</v>
      </c>
      <c r="J45" s="306">
        <f t="shared" si="1"/>
        <v>50.400000000000006</v>
      </c>
      <c r="K45" s="302"/>
    </row>
    <row r="46" spans="1:25" ht="33.6">
      <c r="A46" s="302"/>
      <c r="B46" s="214" t="s">
        <v>154</v>
      </c>
      <c r="C46" s="307"/>
      <c r="D46" s="304"/>
      <c r="E46" s="305"/>
      <c r="F46" s="305"/>
      <c r="G46" s="305"/>
      <c r="H46" s="309"/>
      <c r="I46" s="408"/>
      <c r="J46" s="306">
        <f>SUM(J47:J49)</f>
        <v>1330.2900000000002</v>
      </c>
      <c r="K46" s="302"/>
    </row>
    <row r="47" spans="1:25" ht="16.8">
      <c r="A47" s="305">
        <v>1</v>
      </c>
      <c r="B47" s="214"/>
      <c r="C47" s="307" t="s">
        <v>506</v>
      </c>
      <c r="D47" s="308" t="s">
        <v>4</v>
      </c>
      <c r="E47" s="307">
        <v>10</v>
      </c>
      <c r="F47" s="307">
        <v>500</v>
      </c>
      <c r="G47" s="309">
        <v>13900000</v>
      </c>
      <c r="H47" s="309">
        <f t="shared" si="0"/>
        <v>2780</v>
      </c>
      <c r="I47" s="412">
        <v>0.46900000000000008</v>
      </c>
      <c r="J47" s="306">
        <f t="shared" si="1"/>
        <v>1303.8200000000002</v>
      </c>
      <c r="K47" s="302"/>
    </row>
    <row r="48" spans="1:25" ht="16.8">
      <c r="A48" s="305">
        <v>2</v>
      </c>
      <c r="B48" s="214"/>
      <c r="C48" s="307" t="s">
        <v>76</v>
      </c>
      <c r="D48" s="308" t="s">
        <v>5</v>
      </c>
      <c r="E48" s="307">
        <v>5</v>
      </c>
      <c r="F48" s="307">
        <v>500</v>
      </c>
      <c r="G48" s="309">
        <v>12035000</v>
      </c>
      <c r="H48" s="309">
        <f t="shared" si="0"/>
        <v>4814</v>
      </c>
      <c r="I48" s="412">
        <v>5.000000000000001E-3</v>
      </c>
      <c r="J48" s="306">
        <f t="shared" si="1"/>
        <v>24.070000000000004</v>
      </c>
      <c r="K48" s="302"/>
    </row>
    <row r="49" spans="1:11" ht="16.8">
      <c r="A49" s="305">
        <v>4</v>
      </c>
      <c r="B49" s="214"/>
      <c r="C49" s="307" t="s">
        <v>130</v>
      </c>
      <c r="D49" s="308" t="s">
        <v>4</v>
      </c>
      <c r="E49" s="307">
        <v>5</v>
      </c>
      <c r="F49" s="307">
        <v>500</v>
      </c>
      <c r="G49" s="309">
        <v>6000000</v>
      </c>
      <c r="H49" s="309">
        <f t="shared" si="0"/>
        <v>2400</v>
      </c>
      <c r="I49" s="412">
        <v>1E-3</v>
      </c>
      <c r="J49" s="306">
        <f t="shared" si="1"/>
        <v>2.4</v>
      </c>
      <c r="K49" s="302"/>
    </row>
    <row r="50" spans="1:11" ht="50.4">
      <c r="A50" s="302"/>
      <c r="B50" s="214" t="s">
        <v>155</v>
      </c>
      <c r="C50" s="307"/>
      <c r="D50" s="304"/>
      <c r="E50" s="305"/>
      <c r="F50" s="305"/>
      <c r="G50" s="305"/>
      <c r="H50" s="309"/>
      <c r="I50" s="408"/>
      <c r="J50" s="306">
        <f>SUM(J51:J51)</f>
        <v>260.76400000000001</v>
      </c>
      <c r="K50" s="302"/>
    </row>
    <row r="51" spans="1:11" ht="16.8">
      <c r="A51" s="305">
        <v>1</v>
      </c>
      <c r="B51" s="214"/>
      <c r="C51" s="307" t="s">
        <v>506</v>
      </c>
      <c r="D51" s="308" t="s">
        <v>4</v>
      </c>
      <c r="E51" s="307">
        <v>10</v>
      </c>
      <c r="F51" s="307">
        <v>500</v>
      </c>
      <c r="G51" s="309">
        <v>13900000</v>
      </c>
      <c r="H51" s="309">
        <f t="shared" si="0"/>
        <v>2780</v>
      </c>
      <c r="I51" s="413">
        <v>9.3799999999999994E-2</v>
      </c>
      <c r="J51" s="306">
        <f t="shared" si="1"/>
        <v>260.76400000000001</v>
      </c>
      <c r="K51" s="302"/>
    </row>
    <row r="52" spans="1:11" ht="16.8">
      <c r="A52" s="302"/>
      <c r="B52" s="214" t="s">
        <v>156</v>
      </c>
      <c r="C52" s="307"/>
      <c r="D52" s="304"/>
      <c r="E52" s="305"/>
      <c r="F52" s="305"/>
      <c r="G52" s="305"/>
      <c r="H52" s="309"/>
      <c r="I52" s="408"/>
      <c r="J52" s="306">
        <f>SUM(J53:J55)</f>
        <v>4176.0670000000009</v>
      </c>
      <c r="K52" s="302"/>
    </row>
    <row r="53" spans="1:11" ht="16.8">
      <c r="A53" s="305">
        <v>1</v>
      </c>
      <c r="B53" s="214"/>
      <c r="C53" s="307" t="s">
        <v>114</v>
      </c>
      <c r="D53" s="308" t="s">
        <v>4</v>
      </c>
      <c r="E53" s="307">
        <v>10</v>
      </c>
      <c r="F53" s="307">
        <v>500</v>
      </c>
      <c r="G53" s="309">
        <v>13900000</v>
      </c>
      <c r="H53" s="309">
        <f t="shared" si="0"/>
        <v>2780</v>
      </c>
      <c r="I53" s="413">
        <v>1.2194</v>
      </c>
      <c r="J53" s="306">
        <f t="shared" si="1"/>
        <v>3389.9320000000002</v>
      </c>
      <c r="K53" s="302"/>
    </row>
    <row r="54" spans="1:11" ht="16.8">
      <c r="A54" s="305">
        <v>2</v>
      </c>
      <c r="B54" s="214"/>
      <c r="C54" s="307" t="s">
        <v>76</v>
      </c>
      <c r="D54" s="308" t="s">
        <v>5</v>
      </c>
      <c r="E54" s="307">
        <v>5</v>
      </c>
      <c r="F54" s="307">
        <v>500</v>
      </c>
      <c r="G54" s="309">
        <v>12035000</v>
      </c>
      <c r="H54" s="309">
        <f t="shared" si="0"/>
        <v>4814</v>
      </c>
      <c r="I54" s="413">
        <v>0.14849999999999999</v>
      </c>
      <c r="J54" s="306">
        <f t="shared" si="1"/>
        <v>714.87900000000002</v>
      </c>
      <c r="K54" s="302"/>
    </row>
    <row r="55" spans="1:11" ht="16.8">
      <c r="A55" s="305">
        <v>4</v>
      </c>
      <c r="B55" s="214"/>
      <c r="C55" s="307" t="s">
        <v>130</v>
      </c>
      <c r="D55" s="308" t="s">
        <v>4</v>
      </c>
      <c r="E55" s="307">
        <v>5</v>
      </c>
      <c r="F55" s="307">
        <v>500</v>
      </c>
      <c r="G55" s="309">
        <v>6000000</v>
      </c>
      <c r="H55" s="309">
        <f t="shared" ref="H55:H103" si="2">G55/E55/F55</f>
        <v>2400</v>
      </c>
      <c r="I55" s="408">
        <v>2.9690000000000001E-2</v>
      </c>
      <c r="J55" s="306">
        <f t="shared" ref="J55:J103" si="3">I55*H55</f>
        <v>71.256</v>
      </c>
      <c r="K55" s="302"/>
    </row>
    <row r="56" spans="1:11" ht="33.6">
      <c r="A56" s="302"/>
      <c r="B56" s="214" t="s">
        <v>150</v>
      </c>
      <c r="C56" s="307"/>
      <c r="D56" s="304"/>
      <c r="E56" s="305"/>
      <c r="F56" s="305"/>
      <c r="G56" s="305"/>
      <c r="H56" s="309"/>
      <c r="I56" s="408"/>
      <c r="J56" s="306">
        <f>SUM(J57:J57)</f>
        <v>651.91000000000008</v>
      </c>
      <c r="K56" s="302"/>
    </row>
    <row r="57" spans="1:11" ht="16.8">
      <c r="A57" s="305">
        <v>1</v>
      </c>
      <c r="B57" s="214"/>
      <c r="C57" s="307" t="s">
        <v>506</v>
      </c>
      <c r="D57" s="308" t="s">
        <v>4</v>
      </c>
      <c r="E57" s="307">
        <v>10</v>
      </c>
      <c r="F57" s="307">
        <v>500</v>
      </c>
      <c r="G57" s="309">
        <v>13900000</v>
      </c>
      <c r="H57" s="309">
        <f t="shared" si="2"/>
        <v>2780</v>
      </c>
      <c r="I57" s="413">
        <v>0.23450000000000004</v>
      </c>
      <c r="J57" s="306">
        <f t="shared" si="3"/>
        <v>651.91000000000008</v>
      </c>
      <c r="K57" s="302"/>
    </row>
    <row r="58" spans="1:11" ht="67.2">
      <c r="A58" s="302"/>
      <c r="B58" s="214" t="s">
        <v>479</v>
      </c>
      <c r="C58" s="307"/>
      <c r="D58" s="304"/>
      <c r="E58" s="305"/>
      <c r="F58" s="305"/>
      <c r="G58" s="305"/>
      <c r="H58" s="309"/>
      <c r="I58" s="408"/>
      <c r="J58" s="306">
        <f>SUM(J59:J61)</f>
        <v>659.78200000000004</v>
      </c>
      <c r="K58" s="302"/>
    </row>
    <row r="59" spans="1:11" ht="16.8">
      <c r="A59" s="305">
        <v>1</v>
      </c>
      <c r="B59" s="214"/>
      <c r="C59" s="307" t="s">
        <v>506</v>
      </c>
      <c r="D59" s="308" t="s">
        <v>4</v>
      </c>
      <c r="E59" s="307">
        <v>10</v>
      </c>
      <c r="F59" s="307">
        <v>500</v>
      </c>
      <c r="G59" s="309">
        <v>13900000</v>
      </c>
      <c r="H59" s="309">
        <f t="shared" si="2"/>
        <v>2780</v>
      </c>
      <c r="I59" s="413">
        <v>4.6900000000000004E-2</v>
      </c>
      <c r="J59" s="306">
        <f t="shared" si="3"/>
        <v>130.38200000000001</v>
      </c>
      <c r="K59" s="302"/>
    </row>
    <row r="60" spans="1:11" ht="16.8">
      <c r="A60" s="302"/>
      <c r="B60" s="214"/>
      <c r="C60" s="307" t="s">
        <v>76</v>
      </c>
      <c r="D60" s="308" t="s">
        <v>5</v>
      </c>
      <c r="E60" s="307">
        <v>5</v>
      </c>
      <c r="F60" s="307">
        <v>500</v>
      </c>
      <c r="G60" s="309">
        <v>12035000</v>
      </c>
      <c r="H60" s="309">
        <f t="shared" si="2"/>
        <v>4814</v>
      </c>
      <c r="I60" s="414">
        <v>0.1</v>
      </c>
      <c r="J60" s="399">
        <f t="shared" si="3"/>
        <v>481.40000000000003</v>
      </c>
      <c r="K60" s="302"/>
    </row>
    <row r="61" spans="1:11" ht="16.8">
      <c r="A61" s="302"/>
      <c r="B61" s="214"/>
      <c r="C61" s="307" t="s">
        <v>130</v>
      </c>
      <c r="D61" s="308" t="s">
        <v>4</v>
      </c>
      <c r="E61" s="307">
        <v>5</v>
      </c>
      <c r="F61" s="307">
        <v>500</v>
      </c>
      <c r="G61" s="309">
        <v>6000000</v>
      </c>
      <c r="H61" s="309">
        <f t="shared" si="2"/>
        <v>2400</v>
      </c>
      <c r="I61" s="409">
        <v>0.02</v>
      </c>
      <c r="J61" s="400">
        <f t="shared" si="3"/>
        <v>48</v>
      </c>
      <c r="K61" s="302"/>
    </row>
    <row r="62" spans="1:11" ht="33.6">
      <c r="A62" s="302"/>
      <c r="B62" s="214" t="s">
        <v>158</v>
      </c>
      <c r="C62" s="307"/>
      <c r="D62" s="304"/>
      <c r="E62" s="305"/>
      <c r="F62" s="305"/>
      <c r="G62" s="305"/>
      <c r="H62" s="309"/>
      <c r="I62" s="408"/>
      <c r="J62" s="306">
        <f>SUM(J63:J63)</f>
        <v>130.38200000000001</v>
      </c>
      <c r="K62" s="302"/>
    </row>
    <row r="63" spans="1:11" ht="22.5" customHeight="1">
      <c r="A63" s="305">
        <v>1</v>
      </c>
      <c r="B63" s="214"/>
      <c r="C63" s="307" t="s">
        <v>506</v>
      </c>
      <c r="D63" s="308" t="s">
        <v>4</v>
      </c>
      <c r="E63" s="307">
        <v>10</v>
      </c>
      <c r="F63" s="307">
        <v>500</v>
      </c>
      <c r="G63" s="309">
        <v>13900000</v>
      </c>
      <c r="H63" s="309">
        <f t="shared" si="2"/>
        <v>2780</v>
      </c>
      <c r="I63" s="413">
        <v>4.6900000000000004E-2</v>
      </c>
      <c r="J63" s="306">
        <f t="shared" si="3"/>
        <v>130.38200000000001</v>
      </c>
      <c r="K63" s="302"/>
    </row>
    <row r="64" spans="1:11" ht="50.4">
      <c r="A64" s="302"/>
      <c r="B64" s="214" t="s">
        <v>159</v>
      </c>
      <c r="C64" s="307"/>
      <c r="D64" s="304"/>
      <c r="E64" s="305"/>
      <c r="F64" s="305"/>
      <c r="G64" s="305"/>
      <c r="H64" s="309"/>
      <c r="I64" s="408"/>
      <c r="J64" s="306">
        <v>0</v>
      </c>
      <c r="K64" s="302"/>
    </row>
    <row r="65" spans="1:12" ht="16.8">
      <c r="A65" s="305">
        <v>1</v>
      </c>
      <c r="B65" s="214"/>
      <c r="C65" s="307" t="s">
        <v>506</v>
      </c>
      <c r="D65" s="308" t="s">
        <v>4</v>
      </c>
      <c r="E65" s="307">
        <v>10</v>
      </c>
      <c r="F65" s="307">
        <v>500</v>
      </c>
      <c r="G65" s="309">
        <v>13900000</v>
      </c>
      <c r="H65" s="309">
        <f t="shared" si="2"/>
        <v>2780</v>
      </c>
      <c r="I65" s="413">
        <v>0.14070000000000002</v>
      </c>
      <c r="J65" s="306">
        <f t="shared" si="3"/>
        <v>391.14600000000007</v>
      </c>
      <c r="K65" s="302"/>
    </row>
    <row r="66" spans="1:12" ht="16.8">
      <c r="A66" s="305">
        <v>2</v>
      </c>
      <c r="B66" s="214"/>
      <c r="C66" s="307" t="s">
        <v>76</v>
      </c>
      <c r="D66" s="308" t="s">
        <v>5</v>
      </c>
      <c r="E66" s="307">
        <v>5</v>
      </c>
      <c r="F66" s="307">
        <v>500</v>
      </c>
      <c r="G66" s="309">
        <v>8940000</v>
      </c>
      <c r="H66" s="309">
        <f t="shared" si="2"/>
        <v>3576</v>
      </c>
      <c r="I66" s="413">
        <v>1.5E-3</v>
      </c>
      <c r="J66" s="306">
        <f t="shared" si="3"/>
        <v>5.3639999999999999</v>
      </c>
      <c r="K66" s="302"/>
    </row>
    <row r="67" spans="1:12" ht="16.8">
      <c r="A67" s="305">
        <v>3</v>
      </c>
      <c r="B67" s="214"/>
      <c r="C67" s="307" t="s">
        <v>504</v>
      </c>
      <c r="D67" s="308" t="s">
        <v>5</v>
      </c>
      <c r="E67" s="307">
        <v>10</v>
      </c>
      <c r="F67" s="307">
        <v>500</v>
      </c>
      <c r="G67" s="309">
        <v>34000000</v>
      </c>
      <c r="H67" s="309">
        <f t="shared" si="2"/>
        <v>6800</v>
      </c>
      <c r="I67" s="413">
        <v>5.9999999999999995E-4</v>
      </c>
      <c r="J67" s="306">
        <f t="shared" si="3"/>
        <v>4.08</v>
      </c>
      <c r="K67" s="302"/>
    </row>
    <row r="68" spans="1:12" ht="16.8">
      <c r="A68" s="305">
        <v>4</v>
      </c>
      <c r="B68" s="214"/>
      <c r="C68" s="307" t="s">
        <v>130</v>
      </c>
      <c r="D68" s="308" t="s">
        <v>4</v>
      </c>
      <c r="E68" s="307">
        <v>5</v>
      </c>
      <c r="F68" s="307">
        <v>500</v>
      </c>
      <c r="G68" s="309">
        <v>6000000</v>
      </c>
      <c r="H68" s="309">
        <f t="shared" si="2"/>
        <v>2400</v>
      </c>
      <c r="I68" s="413">
        <v>2.9999999999999997E-4</v>
      </c>
      <c r="J68" s="306">
        <f t="shared" si="3"/>
        <v>0.72</v>
      </c>
      <c r="K68" s="302"/>
    </row>
    <row r="69" spans="1:12" ht="33.6">
      <c r="A69" s="302"/>
      <c r="B69" s="214" t="s">
        <v>160</v>
      </c>
      <c r="C69" s="307"/>
      <c r="D69" s="304"/>
      <c r="E69" s="305"/>
      <c r="F69" s="305"/>
      <c r="G69" s="305"/>
      <c r="H69" s="309"/>
      <c r="I69" s="408"/>
      <c r="J69" s="306"/>
      <c r="K69" s="302" t="s">
        <v>450</v>
      </c>
    </row>
    <row r="70" spans="1:12" ht="16.8">
      <c r="A70" s="305">
        <v>1</v>
      </c>
      <c r="B70" s="214"/>
      <c r="C70" s="307" t="s">
        <v>506</v>
      </c>
      <c r="D70" s="308" t="s">
        <v>4</v>
      </c>
      <c r="E70" s="307">
        <v>10</v>
      </c>
      <c r="F70" s="307">
        <v>500</v>
      </c>
      <c r="G70" s="309">
        <v>13900000</v>
      </c>
      <c r="H70" s="309">
        <f t="shared" si="2"/>
        <v>2780</v>
      </c>
      <c r="I70" s="412">
        <v>0.46900000000000008</v>
      </c>
      <c r="J70" s="306">
        <f t="shared" si="3"/>
        <v>1303.8200000000002</v>
      </c>
      <c r="K70" s="302"/>
    </row>
    <row r="71" spans="1:12" ht="16.8">
      <c r="A71" s="305">
        <v>2</v>
      </c>
      <c r="B71" s="214"/>
      <c r="C71" s="307" t="s">
        <v>76</v>
      </c>
      <c r="D71" s="308" t="s">
        <v>5</v>
      </c>
      <c r="E71" s="307">
        <v>5</v>
      </c>
      <c r="F71" s="307">
        <v>500</v>
      </c>
      <c r="G71" s="309">
        <v>12035000</v>
      </c>
      <c r="H71" s="309">
        <f t="shared" si="2"/>
        <v>4814</v>
      </c>
      <c r="I71" s="412">
        <v>5.000000000000001E-3</v>
      </c>
      <c r="J71" s="306">
        <f t="shared" si="3"/>
        <v>24.070000000000004</v>
      </c>
      <c r="K71" s="302"/>
    </row>
    <row r="72" spans="1:12" ht="16.8">
      <c r="A72" s="305">
        <v>3</v>
      </c>
      <c r="B72" s="214"/>
      <c r="C72" s="307" t="s">
        <v>504</v>
      </c>
      <c r="D72" s="308" t="s">
        <v>5</v>
      </c>
      <c r="E72" s="307">
        <v>10</v>
      </c>
      <c r="F72" s="307">
        <v>500</v>
      </c>
      <c r="G72" s="309">
        <v>34000000</v>
      </c>
      <c r="H72" s="309">
        <f t="shared" si="2"/>
        <v>6800</v>
      </c>
      <c r="I72" s="412">
        <v>2E-3</v>
      </c>
      <c r="J72" s="306">
        <f t="shared" si="3"/>
        <v>13.6</v>
      </c>
      <c r="K72" s="302"/>
    </row>
    <row r="73" spans="1:12" ht="16.8">
      <c r="A73" s="305">
        <v>4</v>
      </c>
      <c r="B73" s="214"/>
      <c r="C73" s="307" t="s">
        <v>130</v>
      </c>
      <c r="D73" s="308" t="s">
        <v>4</v>
      </c>
      <c r="E73" s="307">
        <v>5</v>
      </c>
      <c r="F73" s="307">
        <v>500</v>
      </c>
      <c r="G73" s="309">
        <v>6000000</v>
      </c>
      <c r="H73" s="309">
        <f t="shared" si="2"/>
        <v>2400</v>
      </c>
      <c r="I73" s="412">
        <v>1E-3</v>
      </c>
      <c r="J73" s="306">
        <f t="shared" si="3"/>
        <v>2.4</v>
      </c>
      <c r="K73" s="302"/>
    </row>
    <row r="74" spans="1:12" ht="50.4">
      <c r="A74" s="302"/>
      <c r="B74" s="214" t="s">
        <v>480</v>
      </c>
      <c r="C74" s="307"/>
      <c r="D74" s="304"/>
      <c r="E74" s="305"/>
      <c r="F74" s="305"/>
      <c r="G74" s="305"/>
      <c r="H74" s="309"/>
      <c r="I74" s="408"/>
      <c r="J74" s="306">
        <f>SUM(J75:J77)</f>
        <v>399.0870000000001</v>
      </c>
      <c r="K74" s="401"/>
    </row>
    <row r="75" spans="1:12" ht="25.5" customHeight="1">
      <c r="A75" s="305">
        <v>1</v>
      </c>
      <c r="B75" s="214"/>
      <c r="C75" s="307" t="s">
        <v>506</v>
      </c>
      <c r="D75" s="308" t="s">
        <v>4</v>
      </c>
      <c r="E75" s="307">
        <v>10</v>
      </c>
      <c r="F75" s="307">
        <v>500</v>
      </c>
      <c r="G75" s="309">
        <v>13900000</v>
      </c>
      <c r="H75" s="309">
        <f t="shared" si="2"/>
        <v>2780</v>
      </c>
      <c r="I75" s="413">
        <v>0.14070000000000002</v>
      </c>
      <c r="J75" s="306">
        <f t="shared" si="3"/>
        <v>391.14600000000007</v>
      </c>
      <c r="K75" s="302"/>
    </row>
    <row r="76" spans="1:12" ht="16.8">
      <c r="A76" s="305">
        <v>2</v>
      </c>
      <c r="B76" s="214"/>
      <c r="C76" s="307" t="s">
        <v>76</v>
      </c>
      <c r="D76" s="308" t="s">
        <v>5</v>
      </c>
      <c r="E76" s="307">
        <v>5</v>
      </c>
      <c r="F76" s="307">
        <v>500</v>
      </c>
      <c r="G76" s="309">
        <v>12035000</v>
      </c>
      <c r="H76" s="309">
        <f t="shared" si="2"/>
        <v>4814</v>
      </c>
      <c r="I76" s="413">
        <v>1.5E-3</v>
      </c>
      <c r="J76" s="306">
        <f t="shared" si="3"/>
        <v>7.2210000000000001</v>
      </c>
      <c r="K76" s="302"/>
    </row>
    <row r="77" spans="1:12" ht="16.8">
      <c r="A77" s="305">
        <v>4</v>
      </c>
      <c r="B77" s="214"/>
      <c r="C77" s="307" t="s">
        <v>130</v>
      </c>
      <c r="D77" s="308" t="s">
        <v>4</v>
      </c>
      <c r="E77" s="307">
        <v>5</v>
      </c>
      <c r="F77" s="307">
        <v>500</v>
      </c>
      <c r="G77" s="309">
        <v>6000000</v>
      </c>
      <c r="H77" s="309">
        <f t="shared" si="2"/>
        <v>2400</v>
      </c>
      <c r="I77" s="413">
        <v>2.9999999999999997E-4</v>
      </c>
      <c r="J77" s="306">
        <f t="shared" si="3"/>
        <v>0.72</v>
      </c>
      <c r="K77" s="302"/>
    </row>
    <row r="78" spans="1:12" ht="33.6">
      <c r="A78" s="301" t="s">
        <v>33</v>
      </c>
      <c r="B78" s="303" t="s">
        <v>162</v>
      </c>
      <c r="C78" s="303"/>
      <c r="D78" s="304"/>
      <c r="E78" s="305"/>
      <c r="F78" s="305"/>
      <c r="G78" s="305"/>
      <c r="H78" s="309"/>
      <c r="I78" s="408"/>
      <c r="J78" s="306"/>
      <c r="K78" s="302"/>
    </row>
    <row r="79" spans="1:12" ht="33.6">
      <c r="A79" s="302"/>
      <c r="B79" s="214" t="s">
        <v>232</v>
      </c>
      <c r="C79" s="320"/>
      <c r="D79" s="313"/>
      <c r="E79" s="302"/>
      <c r="F79" s="302"/>
      <c r="G79" s="302"/>
      <c r="H79" s="309"/>
      <c r="I79" s="408"/>
      <c r="J79" s="306">
        <f>SUM(J80:J81)</f>
        <v>119.136</v>
      </c>
      <c r="K79" s="302"/>
      <c r="L79" s="34"/>
    </row>
    <row r="80" spans="1:12" ht="16.8">
      <c r="A80" s="305">
        <v>2</v>
      </c>
      <c r="B80" s="214"/>
      <c r="C80" s="307" t="s">
        <v>76</v>
      </c>
      <c r="D80" s="308" t="s">
        <v>5</v>
      </c>
      <c r="E80" s="307">
        <v>5</v>
      </c>
      <c r="F80" s="307">
        <v>500</v>
      </c>
      <c r="G80" s="309">
        <v>12035000</v>
      </c>
      <c r="H80" s="309">
        <f t="shared" si="2"/>
        <v>4814</v>
      </c>
      <c r="I80" s="412">
        <v>2.4E-2</v>
      </c>
      <c r="J80" s="306">
        <f t="shared" si="3"/>
        <v>115.536</v>
      </c>
      <c r="K80" s="302"/>
    </row>
    <row r="81" spans="1:12" ht="16.8">
      <c r="A81" s="305">
        <v>4</v>
      </c>
      <c r="B81" s="214"/>
      <c r="C81" s="307" t="s">
        <v>130</v>
      </c>
      <c r="D81" s="308" t="s">
        <v>4</v>
      </c>
      <c r="E81" s="307">
        <v>5</v>
      </c>
      <c r="F81" s="307">
        <v>500</v>
      </c>
      <c r="G81" s="321">
        <v>6000000</v>
      </c>
      <c r="H81" s="309">
        <f t="shared" si="2"/>
        <v>2400</v>
      </c>
      <c r="I81" s="413">
        <v>1.5E-3</v>
      </c>
      <c r="J81" s="306">
        <f t="shared" si="3"/>
        <v>3.6</v>
      </c>
      <c r="K81" s="302"/>
    </row>
    <row r="82" spans="1:12" ht="67.2">
      <c r="A82" s="305"/>
      <c r="B82" s="214" t="s">
        <v>231</v>
      </c>
      <c r="C82" s="307"/>
      <c r="D82" s="308"/>
      <c r="E82" s="307"/>
      <c r="F82" s="307"/>
      <c r="G82" s="321"/>
      <c r="H82" s="309"/>
      <c r="I82" s="408"/>
      <c r="J82" s="306">
        <f>SUM(J83:J85)</f>
        <v>117.57199999999999</v>
      </c>
      <c r="K82" s="302"/>
    </row>
    <row r="83" spans="1:12" ht="16.8">
      <c r="A83" s="305">
        <v>1</v>
      </c>
      <c r="B83" s="214"/>
      <c r="C83" s="307" t="s">
        <v>506</v>
      </c>
      <c r="D83" s="308" t="s">
        <v>4</v>
      </c>
      <c r="E83" s="307">
        <v>10</v>
      </c>
      <c r="F83" s="307">
        <v>500</v>
      </c>
      <c r="G83" s="309">
        <v>13900000</v>
      </c>
      <c r="H83" s="309">
        <f t="shared" si="2"/>
        <v>2780</v>
      </c>
      <c r="I83" s="412">
        <v>4.0000000000000001E-3</v>
      </c>
      <c r="J83" s="306">
        <f t="shared" si="3"/>
        <v>11.120000000000001</v>
      </c>
      <c r="K83" s="302"/>
    </row>
    <row r="84" spans="1:12" ht="16.8">
      <c r="A84" s="305">
        <v>2</v>
      </c>
      <c r="B84" s="214"/>
      <c r="C84" s="307" t="s">
        <v>76</v>
      </c>
      <c r="D84" s="308" t="s">
        <v>5</v>
      </c>
      <c r="E84" s="307">
        <v>5</v>
      </c>
      <c r="F84" s="307">
        <v>500</v>
      </c>
      <c r="G84" s="309">
        <v>12035000</v>
      </c>
      <c r="H84" s="309">
        <f t="shared" si="2"/>
        <v>4814</v>
      </c>
      <c r="I84" s="412">
        <v>1.7999999999999999E-2</v>
      </c>
      <c r="J84" s="306">
        <f t="shared" si="3"/>
        <v>86.651999999999987</v>
      </c>
      <c r="K84" s="302"/>
    </row>
    <row r="85" spans="1:12" ht="16.8">
      <c r="A85" s="305">
        <v>3</v>
      </c>
      <c r="B85" s="214"/>
      <c r="C85" s="307" t="s">
        <v>132</v>
      </c>
      <c r="D85" s="308" t="s">
        <v>4</v>
      </c>
      <c r="E85" s="307">
        <v>5</v>
      </c>
      <c r="F85" s="307">
        <v>500</v>
      </c>
      <c r="G85" s="321">
        <v>165000000</v>
      </c>
      <c r="H85" s="309">
        <f t="shared" si="2"/>
        <v>66000</v>
      </c>
      <c r="I85" s="413">
        <v>2.9999999999999997E-4</v>
      </c>
      <c r="J85" s="306">
        <f t="shared" si="3"/>
        <v>19.799999999999997</v>
      </c>
      <c r="K85" s="302"/>
    </row>
    <row r="86" spans="1:12" ht="33.6">
      <c r="A86" s="305"/>
      <c r="B86" s="214" t="s">
        <v>229</v>
      </c>
      <c r="C86" s="307"/>
      <c r="D86" s="308"/>
      <c r="E86" s="307"/>
      <c r="F86" s="307"/>
      <c r="G86" s="321"/>
      <c r="H86" s="309"/>
      <c r="I86" s="408"/>
      <c r="J86" s="306"/>
      <c r="K86" s="302"/>
    </row>
    <row r="87" spans="1:12" ht="67.2">
      <c r="A87" s="305"/>
      <c r="B87" s="214"/>
      <c r="C87" s="215" t="s">
        <v>228</v>
      </c>
      <c r="D87" s="308"/>
      <c r="E87" s="307"/>
      <c r="F87" s="307"/>
      <c r="G87" s="321"/>
      <c r="H87" s="309"/>
      <c r="I87" s="408"/>
      <c r="J87" s="306"/>
      <c r="K87" s="302"/>
    </row>
    <row r="88" spans="1:12" ht="33.6">
      <c r="A88" s="305"/>
      <c r="B88" s="214" t="s">
        <v>230</v>
      </c>
      <c r="C88" s="307"/>
      <c r="D88" s="308"/>
      <c r="E88" s="307"/>
      <c r="F88" s="307"/>
      <c r="G88" s="321"/>
      <c r="H88" s="309"/>
      <c r="I88" s="408"/>
      <c r="J88" s="306">
        <v>0</v>
      </c>
      <c r="K88" s="302"/>
    </row>
    <row r="89" spans="1:12" s="33" customFormat="1" ht="16.8" hidden="1">
      <c r="A89" s="305">
        <v>1</v>
      </c>
      <c r="B89" s="214"/>
      <c r="C89" s="307" t="s">
        <v>114</v>
      </c>
      <c r="D89" s="308" t="s">
        <v>4</v>
      </c>
      <c r="E89" s="307">
        <v>8</v>
      </c>
      <c r="F89" s="307">
        <v>500</v>
      </c>
      <c r="G89" s="321">
        <v>9500000</v>
      </c>
      <c r="H89" s="309">
        <f t="shared" si="2"/>
        <v>2375</v>
      </c>
      <c r="I89" s="408">
        <v>3.1199999999999999E-2</v>
      </c>
      <c r="J89" s="306">
        <f t="shared" si="3"/>
        <v>74.099999999999994</v>
      </c>
      <c r="K89" s="314"/>
    </row>
    <row r="90" spans="1:12" s="33" customFormat="1" ht="16.8" hidden="1">
      <c r="A90" s="305">
        <v>2</v>
      </c>
      <c r="B90" s="214"/>
      <c r="C90" s="307" t="s">
        <v>76</v>
      </c>
      <c r="D90" s="308" t="s">
        <v>5</v>
      </c>
      <c r="E90" s="307">
        <v>5</v>
      </c>
      <c r="F90" s="307">
        <v>500</v>
      </c>
      <c r="G90" s="321">
        <v>8940000</v>
      </c>
      <c r="H90" s="309">
        <f t="shared" si="2"/>
        <v>3576</v>
      </c>
      <c r="I90" s="408">
        <v>0.12479999999999999</v>
      </c>
      <c r="J90" s="306">
        <f t="shared" si="3"/>
        <v>446.28479999999996</v>
      </c>
      <c r="K90" s="314"/>
    </row>
    <row r="91" spans="1:12" s="33" customFormat="1" ht="16.8" hidden="1">
      <c r="A91" s="305">
        <v>3</v>
      </c>
      <c r="B91" s="214"/>
      <c r="C91" s="307" t="s">
        <v>129</v>
      </c>
      <c r="D91" s="308" t="s">
        <v>5</v>
      </c>
      <c r="E91" s="307">
        <v>8</v>
      </c>
      <c r="F91" s="307">
        <v>500</v>
      </c>
      <c r="G91" s="321">
        <v>24000000</v>
      </c>
      <c r="H91" s="309">
        <f t="shared" si="2"/>
        <v>6000</v>
      </c>
      <c r="I91" s="408">
        <v>7.7999999999999996E-3</v>
      </c>
      <c r="J91" s="306">
        <f t="shared" si="3"/>
        <v>46.8</v>
      </c>
      <c r="K91" s="314"/>
    </row>
    <row r="92" spans="1:12" s="33" customFormat="1" ht="16.8" hidden="1">
      <c r="A92" s="305">
        <v>4</v>
      </c>
      <c r="B92" s="214"/>
      <c r="C92" s="307" t="s">
        <v>130</v>
      </c>
      <c r="D92" s="308" t="s">
        <v>4</v>
      </c>
      <c r="E92" s="307">
        <v>5</v>
      </c>
      <c r="F92" s="307">
        <v>500</v>
      </c>
      <c r="G92" s="321">
        <v>6000000</v>
      </c>
      <c r="H92" s="309">
        <f t="shared" si="2"/>
        <v>2400</v>
      </c>
      <c r="I92" s="408">
        <v>7.7999999999999996E-3</v>
      </c>
      <c r="J92" s="306">
        <f t="shared" si="3"/>
        <v>18.72</v>
      </c>
      <c r="K92" s="314"/>
    </row>
    <row r="93" spans="1:12" s="33" customFormat="1" ht="16.8" hidden="1">
      <c r="A93" s="305">
        <v>5</v>
      </c>
      <c r="B93" s="214"/>
      <c r="C93" s="307" t="s">
        <v>132</v>
      </c>
      <c r="D93" s="308" t="s">
        <v>4</v>
      </c>
      <c r="E93" s="307">
        <v>5</v>
      </c>
      <c r="F93" s="307">
        <v>500</v>
      </c>
      <c r="G93" s="321">
        <v>165000000</v>
      </c>
      <c r="H93" s="309">
        <f t="shared" si="2"/>
        <v>66000</v>
      </c>
      <c r="I93" s="408">
        <v>7.7999999999999996E-3</v>
      </c>
      <c r="J93" s="306">
        <f t="shared" si="3"/>
        <v>514.79999999999995</v>
      </c>
      <c r="K93" s="314"/>
    </row>
    <row r="94" spans="1:12" ht="33.6">
      <c r="A94" s="305"/>
      <c r="B94" s="214" t="s">
        <v>250</v>
      </c>
      <c r="C94" s="307"/>
      <c r="D94" s="308"/>
      <c r="E94" s="307"/>
      <c r="F94" s="307"/>
      <c r="G94" s="321"/>
      <c r="H94" s="309"/>
      <c r="I94" s="408"/>
      <c r="J94" s="306">
        <f>SUM(J95:J97)</f>
        <v>48.3812</v>
      </c>
      <c r="K94" s="401" t="s">
        <v>467</v>
      </c>
      <c r="L94" s="337"/>
    </row>
    <row r="95" spans="1:12" ht="16.8" hidden="1">
      <c r="A95" s="305">
        <v>1</v>
      </c>
      <c r="B95" s="214"/>
      <c r="C95" s="307" t="s">
        <v>114</v>
      </c>
      <c r="D95" s="308" t="s">
        <v>4</v>
      </c>
      <c r="E95" s="307">
        <v>8</v>
      </c>
      <c r="F95" s="307">
        <v>500</v>
      </c>
      <c r="G95" s="321">
        <v>9500000</v>
      </c>
      <c r="H95" s="309">
        <f t="shared" si="2"/>
        <v>2375</v>
      </c>
      <c r="I95" s="408">
        <v>2.8E-3</v>
      </c>
      <c r="J95" s="306">
        <f t="shared" si="3"/>
        <v>6.65</v>
      </c>
      <c r="K95" s="302"/>
    </row>
    <row r="96" spans="1:12" ht="16.8" hidden="1">
      <c r="A96" s="305">
        <v>2</v>
      </c>
      <c r="B96" s="214"/>
      <c r="C96" s="307" t="s">
        <v>76</v>
      </c>
      <c r="D96" s="308" t="s">
        <v>5</v>
      </c>
      <c r="E96" s="307">
        <v>5</v>
      </c>
      <c r="F96" s="307">
        <v>500</v>
      </c>
      <c r="G96" s="321">
        <v>8940000</v>
      </c>
      <c r="H96" s="309">
        <f t="shared" si="2"/>
        <v>3576</v>
      </c>
      <c r="I96" s="408">
        <v>1.12E-2</v>
      </c>
      <c r="J96" s="306">
        <f t="shared" si="3"/>
        <v>40.051200000000001</v>
      </c>
      <c r="K96" s="302"/>
    </row>
    <row r="97" spans="1:11" ht="16.8" hidden="1">
      <c r="A97" s="305">
        <v>4</v>
      </c>
      <c r="B97" s="214"/>
      <c r="C97" s="307" t="s">
        <v>130</v>
      </c>
      <c r="D97" s="308" t="s">
        <v>4</v>
      </c>
      <c r="E97" s="307">
        <v>5</v>
      </c>
      <c r="F97" s="307">
        <v>500</v>
      </c>
      <c r="G97" s="321">
        <v>6000000</v>
      </c>
      <c r="H97" s="309">
        <f t="shared" si="2"/>
        <v>2400</v>
      </c>
      <c r="I97" s="408">
        <v>6.9999999999999999E-4</v>
      </c>
      <c r="J97" s="306">
        <f t="shared" si="3"/>
        <v>1.68</v>
      </c>
      <c r="K97" s="302"/>
    </row>
    <row r="98" spans="1:11" ht="16.8">
      <c r="A98" s="301" t="s">
        <v>34</v>
      </c>
      <c r="B98" s="312" t="s">
        <v>167</v>
      </c>
      <c r="C98" s="312"/>
      <c r="D98" s="313"/>
      <c r="E98" s="302"/>
      <c r="F98" s="302"/>
      <c r="G98" s="302"/>
      <c r="H98" s="309"/>
      <c r="I98" s="408"/>
      <c r="J98" s="306">
        <f t="shared" si="3"/>
        <v>0</v>
      </c>
      <c r="K98" s="302"/>
    </row>
    <row r="99" spans="1:11" ht="16.8">
      <c r="A99" s="153"/>
      <c r="B99" s="215" t="s">
        <v>167</v>
      </c>
      <c r="C99" s="301"/>
      <c r="D99" s="322"/>
      <c r="E99" s="301"/>
      <c r="F99" s="301"/>
      <c r="G99" s="323"/>
      <c r="H99" s="309"/>
      <c r="I99" s="408"/>
      <c r="J99" s="306">
        <f>J100</f>
        <v>55.6</v>
      </c>
      <c r="K99" s="302"/>
    </row>
    <row r="100" spans="1:11" ht="16.8">
      <c r="A100" s="305">
        <v>1</v>
      </c>
      <c r="B100" s="214"/>
      <c r="C100" s="307" t="s">
        <v>506</v>
      </c>
      <c r="D100" s="308" t="s">
        <v>4</v>
      </c>
      <c r="E100" s="307">
        <v>10</v>
      </c>
      <c r="F100" s="307">
        <v>500</v>
      </c>
      <c r="G100" s="309">
        <v>13900000</v>
      </c>
      <c r="H100" s="309">
        <f t="shared" si="2"/>
        <v>2780</v>
      </c>
      <c r="I100" s="409">
        <v>0.02</v>
      </c>
      <c r="J100" s="306">
        <f t="shared" si="3"/>
        <v>55.6</v>
      </c>
      <c r="K100" s="302"/>
    </row>
    <row r="101" spans="1:11" ht="33.6">
      <c r="A101" s="153"/>
      <c r="B101" s="215" t="s">
        <v>481</v>
      </c>
      <c r="C101" s="301"/>
      <c r="D101" s="322"/>
      <c r="E101" s="301"/>
      <c r="F101" s="301"/>
      <c r="G101" s="302"/>
      <c r="H101" s="309"/>
      <c r="I101" s="408"/>
      <c r="J101" s="306">
        <f>SUM(J102:J104)</f>
        <v>685.07999999999993</v>
      </c>
      <c r="K101" s="302"/>
    </row>
    <row r="102" spans="1:11" ht="16.8">
      <c r="A102" s="305">
        <v>1</v>
      </c>
      <c r="B102" s="214"/>
      <c r="C102" s="307" t="s">
        <v>506</v>
      </c>
      <c r="D102" s="308" t="s">
        <v>4</v>
      </c>
      <c r="E102" s="307">
        <v>10</v>
      </c>
      <c r="F102" s="307">
        <v>500</v>
      </c>
      <c r="G102" s="309">
        <v>13900000</v>
      </c>
      <c r="H102" s="309">
        <f t="shared" si="2"/>
        <v>2780</v>
      </c>
      <c r="I102" s="409">
        <v>0.03</v>
      </c>
      <c r="J102" s="306">
        <f t="shared" si="3"/>
        <v>83.399999999999991</v>
      </c>
      <c r="K102" s="302"/>
    </row>
    <row r="103" spans="1:11" ht="16.8">
      <c r="A103" s="305">
        <v>2</v>
      </c>
      <c r="B103" s="214"/>
      <c r="C103" s="307" t="s">
        <v>76</v>
      </c>
      <c r="D103" s="308" t="s">
        <v>5</v>
      </c>
      <c r="E103" s="307">
        <v>5</v>
      </c>
      <c r="F103" s="307">
        <v>500</v>
      </c>
      <c r="G103" s="309">
        <v>12035000</v>
      </c>
      <c r="H103" s="309">
        <f t="shared" si="2"/>
        <v>4814</v>
      </c>
      <c r="I103" s="409">
        <v>0.12</v>
      </c>
      <c r="J103" s="306">
        <f t="shared" si="3"/>
        <v>577.67999999999995</v>
      </c>
      <c r="K103" s="302"/>
    </row>
    <row r="104" spans="1:11" ht="16.8">
      <c r="A104" s="305">
        <v>4</v>
      </c>
      <c r="B104" s="214"/>
      <c r="C104" s="307" t="s">
        <v>130</v>
      </c>
      <c r="D104" s="308" t="s">
        <v>4</v>
      </c>
      <c r="E104" s="307">
        <v>5</v>
      </c>
      <c r="F104" s="307">
        <v>500</v>
      </c>
      <c r="G104" s="321">
        <v>6000000</v>
      </c>
      <c r="H104" s="309">
        <f t="shared" ref="H104:H158" si="4">G104/E104/F104</f>
        <v>2400</v>
      </c>
      <c r="I104" s="409">
        <v>0.01</v>
      </c>
      <c r="J104" s="306">
        <f t="shared" ref="J104:J158" si="5">I104*H104</f>
        <v>24</v>
      </c>
      <c r="K104" s="302"/>
    </row>
    <row r="105" spans="1:11" ht="33.6">
      <c r="A105" s="301" t="s">
        <v>35</v>
      </c>
      <c r="B105" s="312" t="s">
        <v>173</v>
      </c>
      <c r="C105" s="312"/>
      <c r="D105" s="313"/>
      <c r="E105" s="302"/>
      <c r="F105" s="302"/>
      <c r="G105" s="302"/>
      <c r="H105" s="309"/>
      <c r="I105" s="408"/>
      <c r="J105" s="306">
        <f t="shared" si="5"/>
        <v>0</v>
      </c>
      <c r="K105" s="302"/>
    </row>
    <row r="106" spans="1:11" ht="33.6">
      <c r="A106" s="305"/>
      <c r="B106" s="214" t="s">
        <v>173</v>
      </c>
      <c r="C106" s="307"/>
      <c r="D106" s="308"/>
      <c r="E106" s="307"/>
      <c r="F106" s="307"/>
      <c r="G106" s="321"/>
      <c r="H106" s="309"/>
      <c r="I106" s="408"/>
      <c r="J106" s="306">
        <v>0</v>
      </c>
      <c r="K106" s="302"/>
    </row>
    <row r="107" spans="1:11" s="33" customFormat="1" ht="26.25" hidden="1" customHeight="1">
      <c r="A107" s="305">
        <v>1</v>
      </c>
      <c r="B107" s="214"/>
      <c r="C107" s="307" t="s">
        <v>114</v>
      </c>
      <c r="D107" s="308" t="s">
        <v>4</v>
      </c>
      <c r="E107" s="307">
        <v>8</v>
      </c>
      <c r="F107" s="307">
        <v>500</v>
      </c>
      <c r="G107" s="321">
        <v>9500000</v>
      </c>
      <c r="H107" s="309">
        <f t="shared" si="4"/>
        <v>2375</v>
      </c>
      <c r="I107" s="408">
        <v>0.02</v>
      </c>
      <c r="J107" s="306">
        <f t="shared" si="5"/>
        <v>47.5</v>
      </c>
      <c r="K107" s="314"/>
    </row>
    <row r="108" spans="1:11" s="33" customFormat="1" ht="16.8" hidden="1">
      <c r="A108" s="305">
        <v>2</v>
      </c>
      <c r="B108" s="214"/>
      <c r="C108" s="307" t="s">
        <v>76</v>
      </c>
      <c r="D108" s="308" t="s">
        <v>5</v>
      </c>
      <c r="E108" s="307">
        <v>5</v>
      </c>
      <c r="F108" s="307">
        <v>500</v>
      </c>
      <c r="G108" s="321">
        <v>8940000</v>
      </c>
      <c r="H108" s="309">
        <f t="shared" si="4"/>
        <v>3576</v>
      </c>
      <c r="I108" s="408" t="s">
        <v>62</v>
      </c>
      <c r="J108" s="306"/>
      <c r="K108" s="314"/>
    </row>
    <row r="109" spans="1:11" s="33" customFormat="1" ht="16.8" hidden="1">
      <c r="A109" s="305">
        <v>3</v>
      </c>
      <c r="B109" s="214"/>
      <c r="C109" s="307" t="s">
        <v>129</v>
      </c>
      <c r="D109" s="308" t="s">
        <v>5</v>
      </c>
      <c r="E109" s="307">
        <v>8</v>
      </c>
      <c r="F109" s="307">
        <v>500</v>
      </c>
      <c r="G109" s="321">
        <v>24000000</v>
      </c>
      <c r="H109" s="309">
        <f t="shared" si="4"/>
        <v>6000</v>
      </c>
      <c r="I109" s="408" t="s">
        <v>62</v>
      </c>
      <c r="J109" s="306"/>
      <c r="K109" s="314"/>
    </row>
    <row r="110" spans="1:11" s="33" customFormat="1" ht="16.8" hidden="1">
      <c r="A110" s="305">
        <v>5</v>
      </c>
      <c r="B110" s="214"/>
      <c r="C110" s="307" t="s">
        <v>130</v>
      </c>
      <c r="D110" s="308" t="s">
        <v>4</v>
      </c>
      <c r="E110" s="307">
        <v>5</v>
      </c>
      <c r="F110" s="307">
        <v>500</v>
      </c>
      <c r="G110" s="321">
        <v>6000000</v>
      </c>
      <c r="H110" s="309">
        <f t="shared" si="4"/>
        <v>2400</v>
      </c>
      <c r="I110" s="408" t="s">
        <v>62</v>
      </c>
      <c r="J110" s="306"/>
      <c r="K110" s="314"/>
    </row>
    <row r="111" spans="1:11" ht="33.6">
      <c r="A111" s="153"/>
      <c r="B111" s="215" t="s">
        <v>482</v>
      </c>
      <c r="C111" s="301"/>
      <c r="D111" s="322"/>
      <c r="E111" s="301"/>
      <c r="F111" s="301"/>
      <c r="G111" s="323"/>
      <c r="H111" s="309"/>
      <c r="I111" s="408"/>
      <c r="J111" s="306"/>
      <c r="K111" s="302" t="s">
        <v>467</v>
      </c>
    </row>
    <row r="112" spans="1:11" ht="16.8" hidden="1">
      <c r="A112" s="305">
        <v>1</v>
      </c>
      <c r="B112" s="214"/>
      <c r="C112" s="307" t="s">
        <v>114</v>
      </c>
      <c r="D112" s="308" t="s">
        <v>4</v>
      </c>
      <c r="E112" s="307">
        <v>8</v>
      </c>
      <c r="F112" s="307">
        <v>500</v>
      </c>
      <c r="G112" s="321">
        <v>9500000</v>
      </c>
      <c r="H112" s="309">
        <f t="shared" si="4"/>
        <v>2375</v>
      </c>
      <c r="I112" s="408">
        <v>0.03</v>
      </c>
      <c r="J112" s="306">
        <f t="shared" si="5"/>
        <v>71.25</v>
      </c>
      <c r="K112" s="302"/>
    </row>
    <row r="113" spans="1:11" ht="16.8" hidden="1">
      <c r="A113" s="305">
        <v>2</v>
      </c>
      <c r="B113" s="214"/>
      <c r="C113" s="307" t="s">
        <v>76</v>
      </c>
      <c r="D113" s="308" t="s">
        <v>5</v>
      </c>
      <c r="E113" s="307">
        <v>5</v>
      </c>
      <c r="F113" s="307">
        <v>500</v>
      </c>
      <c r="G113" s="321">
        <v>8940000</v>
      </c>
      <c r="H113" s="309">
        <f t="shared" si="4"/>
        <v>3576</v>
      </c>
      <c r="I113" s="408">
        <v>0.12</v>
      </c>
      <c r="J113" s="306">
        <f t="shared" si="5"/>
        <v>429.12</v>
      </c>
      <c r="K113" s="302"/>
    </row>
    <row r="114" spans="1:11" s="33" customFormat="1" ht="16.8" hidden="1">
      <c r="A114" s="305">
        <v>3</v>
      </c>
      <c r="B114" s="214"/>
      <c r="C114" s="307" t="s">
        <v>129</v>
      </c>
      <c r="D114" s="308" t="s">
        <v>5</v>
      </c>
      <c r="E114" s="307">
        <v>8</v>
      </c>
      <c r="F114" s="307">
        <v>500</v>
      </c>
      <c r="G114" s="321">
        <v>24000000</v>
      </c>
      <c r="H114" s="309">
        <f t="shared" si="4"/>
        <v>6000</v>
      </c>
      <c r="I114" s="408">
        <v>0.03</v>
      </c>
      <c r="J114" s="306">
        <f t="shared" si="5"/>
        <v>180</v>
      </c>
      <c r="K114" s="319" t="s">
        <v>339</v>
      </c>
    </row>
    <row r="115" spans="1:11" ht="16.8" hidden="1">
      <c r="A115" s="305">
        <v>4</v>
      </c>
      <c r="B115" s="214"/>
      <c r="C115" s="307" t="s">
        <v>130</v>
      </c>
      <c r="D115" s="308" t="s">
        <v>4</v>
      </c>
      <c r="E115" s="307">
        <v>5</v>
      </c>
      <c r="F115" s="307">
        <v>500</v>
      </c>
      <c r="G115" s="321">
        <v>6000000</v>
      </c>
      <c r="H115" s="309">
        <f t="shared" si="4"/>
        <v>2400</v>
      </c>
      <c r="I115" s="408">
        <v>0.01</v>
      </c>
      <c r="J115" s="306">
        <f t="shared" si="5"/>
        <v>24</v>
      </c>
      <c r="K115" s="302"/>
    </row>
    <row r="116" spans="1:11" ht="33.6">
      <c r="A116" s="301" t="s">
        <v>36</v>
      </c>
      <c r="B116" s="312" t="s">
        <v>180</v>
      </c>
      <c r="C116" s="312"/>
      <c r="D116" s="313"/>
      <c r="E116" s="302"/>
      <c r="F116" s="302"/>
      <c r="G116" s="302"/>
      <c r="H116" s="309"/>
      <c r="I116" s="408"/>
      <c r="J116" s="306"/>
      <c r="K116" s="302"/>
    </row>
    <row r="117" spans="1:11" ht="33.6">
      <c r="A117" s="153"/>
      <c r="B117" s="214" t="s">
        <v>483</v>
      </c>
      <c r="C117" s="307"/>
      <c r="D117" s="308"/>
      <c r="E117" s="307"/>
      <c r="F117" s="307"/>
      <c r="G117" s="321"/>
      <c r="H117" s="309"/>
      <c r="I117" s="408"/>
      <c r="J117" s="306">
        <v>0</v>
      </c>
      <c r="K117" s="302"/>
    </row>
    <row r="118" spans="1:11" s="33" customFormat="1" ht="16.8" hidden="1">
      <c r="A118" s="305">
        <v>1</v>
      </c>
      <c r="B118" s="214"/>
      <c r="C118" s="307" t="s">
        <v>114</v>
      </c>
      <c r="D118" s="308" t="s">
        <v>4</v>
      </c>
      <c r="E118" s="307">
        <v>8</v>
      </c>
      <c r="F118" s="307">
        <v>500</v>
      </c>
      <c r="G118" s="321">
        <v>9500000</v>
      </c>
      <c r="H118" s="309">
        <f t="shared" si="4"/>
        <v>2375</v>
      </c>
      <c r="I118" s="408">
        <v>4.0000000000000001E-3</v>
      </c>
      <c r="J118" s="306">
        <f t="shared" si="5"/>
        <v>9.5</v>
      </c>
      <c r="K118" s="314"/>
    </row>
    <row r="119" spans="1:11" ht="33.6">
      <c r="A119" s="153"/>
      <c r="B119" s="214" t="s">
        <v>484</v>
      </c>
      <c r="C119" s="307"/>
      <c r="D119" s="308"/>
      <c r="E119" s="307"/>
      <c r="F119" s="307"/>
      <c r="G119" s="321"/>
      <c r="H119" s="309"/>
      <c r="I119" s="408"/>
      <c r="J119" s="306">
        <f>SUM(J120:J121)</f>
        <v>1166.1479999999999</v>
      </c>
      <c r="K119" s="302"/>
    </row>
    <row r="120" spans="1:11" ht="16.8">
      <c r="A120" s="305">
        <v>1</v>
      </c>
      <c r="B120" s="214"/>
      <c r="C120" s="307" t="s">
        <v>506</v>
      </c>
      <c r="D120" s="308" t="s">
        <v>4</v>
      </c>
      <c r="E120" s="307">
        <v>10</v>
      </c>
      <c r="F120" s="307">
        <v>500</v>
      </c>
      <c r="G120" s="309">
        <v>13900000</v>
      </c>
      <c r="H120" s="309">
        <f t="shared" si="4"/>
        <v>2780</v>
      </c>
      <c r="I120" s="412">
        <v>8.6999999999999994E-2</v>
      </c>
      <c r="J120" s="306">
        <f t="shared" si="5"/>
        <v>241.85999999999999</v>
      </c>
      <c r="K120" s="302"/>
    </row>
    <row r="121" spans="1:11" ht="16.8">
      <c r="A121" s="305">
        <v>2</v>
      </c>
      <c r="B121" s="214"/>
      <c r="C121" s="307" t="s">
        <v>76</v>
      </c>
      <c r="D121" s="308" t="s">
        <v>5</v>
      </c>
      <c r="E121" s="307">
        <v>5</v>
      </c>
      <c r="F121" s="307">
        <v>500</v>
      </c>
      <c r="G121" s="309">
        <v>12035000</v>
      </c>
      <c r="H121" s="309">
        <f t="shared" si="4"/>
        <v>4814</v>
      </c>
      <c r="I121" s="412">
        <v>0.192</v>
      </c>
      <c r="J121" s="306">
        <f t="shared" si="5"/>
        <v>924.28800000000001</v>
      </c>
      <c r="K121" s="302"/>
    </row>
    <row r="122" spans="1:11" ht="33.6">
      <c r="A122" s="153"/>
      <c r="B122" s="214" t="s">
        <v>289</v>
      </c>
      <c r="C122" s="307"/>
      <c r="D122" s="308"/>
      <c r="E122" s="307"/>
      <c r="F122" s="307"/>
      <c r="G122" s="321"/>
      <c r="H122" s="309"/>
      <c r="I122" s="408"/>
      <c r="J122" s="306"/>
      <c r="K122" s="302"/>
    </row>
    <row r="123" spans="1:11" ht="24" hidden="1" customHeight="1">
      <c r="A123" s="305">
        <v>1</v>
      </c>
      <c r="B123" s="214"/>
      <c r="C123" s="307" t="s">
        <v>114</v>
      </c>
      <c r="D123" s="308" t="s">
        <v>4</v>
      </c>
      <c r="E123" s="307">
        <v>8</v>
      </c>
      <c r="F123" s="307">
        <v>500</v>
      </c>
      <c r="G123" s="321">
        <v>9500000</v>
      </c>
      <c r="H123" s="309">
        <f t="shared" si="4"/>
        <v>2375</v>
      </c>
      <c r="I123" s="408">
        <v>6.7000000000000004E-2</v>
      </c>
      <c r="J123" s="306">
        <f t="shared" si="5"/>
        <v>159.125</v>
      </c>
      <c r="K123" s="302"/>
    </row>
    <row r="124" spans="1:11" ht="16.8" hidden="1">
      <c r="A124" s="305">
        <v>2</v>
      </c>
      <c r="B124" s="214"/>
      <c r="C124" s="307" t="s">
        <v>76</v>
      </c>
      <c r="D124" s="308" t="s">
        <v>5</v>
      </c>
      <c r="E124" s="307">
        <v>5</v>
      </c>
      <c r="F124" s="307">
        <v>500</v>
      </c>
      <c r="G124" s="321">
        <v>8940000</v>
      </c>
      <c r="H124" s="309">
        <f t="shared" si="4"/>
        <v>3576</v>
      </c>
      <c r="I124" s="408">
        <v>0.3</v>
      </c>
      <c r="J124" s="306">
        <f t="shared" si="5"/>
        <v>1072.8</v>
      </c>
      <c r="K124" s="302"/>
    </row>
    <row r="125" spans="1:11" s="33" customFormat="1" ht="16.8" hidden="1">
      <c r="A125" s="305">
        <v>3</v>
      </c>
      <c r="B125" s="214"/>
      <c r="C125" s="307" t="s">
        <v>129</v>
      </c>
      <c r="D125" s="308" t="s">
        <v>5</v>
      </c>
      <c r="E125" s="307">
        <v>8</v>
      </c>
      <c r="F125" s="307">
        <v>500</v>
      </c>
      <c r="G125" s="321">
        <v>24000000</v>
      </c>
      <c r="H125" s="309">
        <f t="shared" si="4"/>
        <v>6000</v>
      </c>
      <c r="I125" s="408">
        <v>4.4999999999999998E-2</v>
      </c>
      <c r="J125" s="306">
        <f t="shared" si="5"/>
        <v>270</v>
      </c>
      <c r="K125" s="314"/>
    </row>
    <row r="126" spans="1:11" s="33" customFormat="1" ht="16.8" hidden="1">
      <c r="A126" s="305">
        <v>4</v>
      </c>
      <c r="B126" s="214"/>
      <c r="C126" s="307" t="s">
        <v>130</v>
      </c>
      <c r="D126" s="308" t="s">
        <v>4</v>
      </c>
      <c r="E126" s="307">
        <v>5</v>
      </c>
      <c r="F126" s="307">
        <v>500</v>
      </c>
      <c r="G126" s="321">
        <v>6000000</v>
      </c>
      <c r="H126" s="309">
        <f t="shared" si="4"/>
        <v>2400</v>
      </c>
      <c r="I126" s="408">
        <v>1.2E-2</v>
      </c>
      <c r="J126" s="306">
        <f t="shared" si="5"/>
        <v>28.8</v>
      </c>
      <c r="K126" s="314"/>
    </row>
    <row r="127" spans="1:11" s="33" customFormat="1" ht="16.8" hidden="1">
      <c r="A127" s="305">
        <v>5</v>
      </c>
      <c r="B127" s="214"/>
      <c r="C127" s="307" t="s">
        <v>131</v>
      </c>
      <c r="D127" s="308" t="s">
        <v>4</v>
      </c>
      <c r="E127" s="307">
        <v>5</v>
      </c>
      <c r="F127" s="307">
        <v>500</v>
      </c>
      <c r="G127" s="321">
        <v>7090000</v>
      </c>
      <c r="H127" s="309">
        <f t="shared" si="4"/>
        <v>2836</v>
      </c>
      <c r="I127" s="408">
        <v>3.5999999999999997E-2</v>
      </c>
      <c r="J127" s="306">
        <f t="shared" si="5"/>
        <v>102.09599999999999</v>
      </c>
      <c r="K127" s="314"/>
    </row>
    <row r="128" spans="1:11" ht="16.8" hidden="1">
      <c r="A128" s="305">
        <v>6</v>
      </c>
      <c r="B128" s="214"/>
      <c r="C128" s="307" t="s">
        <v>132</v>
      </c>
      <c r="D128" s="308" t="s">
        <v>4</v>
      </c>
      <c r="E128" s="307">
        <v>5</v>
      </c>
      <c r="F128" s="307">
        <v>500</v>
      </c>
      <c r="G128" s="321">
        <v>165000000</v>
      </c>
      <c r="H128" s="309">
        <f t="shared" si="4"/>
        <v>66000</v>
      </c>
      <c r="I128" s="408">
        <v>1.2E-2</v>
      </c>
      <c r="J128" s="306">
        <f t="shared" si="5"/>
        <v>792</v>
      </c>
      <c r="K128" s="302"/>
    </row>
    <row r="129" spans="1:11" ht="33.6">
      <c r="A129" s="153"/>
      <c r="B129" s="214" t="s">
        <v>496</v>
      </c>
      <c r="C129" s="307"/>
      <c r="D129" s="308"/>
      <c r="E129" s="307"/>
      <c r="F129" s="307"/>
      <c r="G129" s="321"/>
      <c r="H129" s="309"/>
      <c r="I129" s="408"/>
      <c r="J129" s="306"/>
      <c r="K129" s="302"/>
    </row>
    <row r="130" spans="1:11" ht="16.8" hidden="1">
      <c r="A130" s="305">
        <v>1</v>
      </c>
      <c r="B130" s="214"/>
      <c r="C130" s="307" t="s">
        <v>114</v>
      </c>
      <c r="D130" s="308" t="s">
        <v>4</v>
      </c>
      <c r="E130" s="307">
        <v>8</v>
      </c>
      <c r="F130" s="307">
        <v>500</v>
      </c>
      <c r="G130" s="321">
        <v>9500000</v>
      </c>
      <c r="H130" s="309">
        <f t="shared" si="4"/>
        <v>2375</v>
      </c>
      <c r="I130" s="408">
        <v>6.7000000000000004E-2</v>
      </c>
      <c r="J130" s="306">
        <f t="shared" si="5"/>
        <v>159.125</v>
      </c>
      <c r="K130" s="302"/>
    </row>
    <row r="131" spans="1:11" ht="16.8" hidden="1">
      <c r="A131" s="305">
        <v>2</v>
      </c>
      <c r="B131" s="214"/>
      <c r="C131" s="307" t="s">
        <v>76</v>
      </c>
      <c r="D131" s="308" t="s">
        <v>5</v>
      </c>
      <c r="E131" s="307">
        <v>5</v>
      </c>
      <c r="F131" s="307">
        <v>500</v>
      </c>
      <c r="G131" s="321">
        <v>8940000</v>
      </c>
      <c r="H131" s="309">
        <f t="shared" si="4"/>
        <v>3576</v>
      </c>
      <c r="I131" s="408">
        <v>0.3</v>
      </c>
      <c r="J131" s="306">
        <f t="shared" si="5"/>
        <v>1072.8</v>
      </c>
      <c r="K131" s="302"/>
    </row>
    <row r="132" spans="1:11" s="33" customFormat="1" ht="16.8" hidden="1">
      <c r="A132" s="305">
        <v>3</v>
      </c>
      <c r="B132" s="214"/>
      <c r="C132" s="307" t="s">
        <v>129</v>
      </c>
      <c r="D132" s="308" t="s">
        <v>5</v>
      </c>
      <c r="E132" s="307">
        <v>8</v>
      </c>
      <c r="F132" s="307">
        <v>500</v>
      </c>
      <c r="G132" s="321">
        <v>24000000</v>
      </c>
      <c r="H132" s="309">
        <f t="shared" si="4"/>
        <v>6000</v>
      </c>
      <c r="I132" s="408">
        <v>4.4999999999999998E-2</v>
      </c>
      <c r="J132" s="306">
        <f t="shared" si="5"/>
        <v>270</v>
      </c>
      <c r="K132" s="314"/>
    </row>
    <row r="133" spans="1:11" s="33" customFormat="1" ht="16.8" hidden="1">
      <c r="A133" s="305">
        <v>4</v>
      </c>
      <c r="B133" s="214"/>
      <c r="C133" s="307" t="s">
        <v>130</v>
      </c>
      <c r="D133" s="308" t="s">
        <v>4</v>
      </c>
      <c r="E133" s="307">
        <v>5</v>
      </c>
      <c r="F133" s="307">
        <v>500</v>
      </c>
      <c r="G133" s="321">
        <v>6000000</v>
      </c>
      <c r="H133" s="309">
        <f t="shared" si="4"/>
        <v>2400</v>
      </c>
      <c r="I133" s="408">
        <v>1.2E-2</v>
      </c>
      <c r="J133" s="306">
        <f t="shared" si="5"/>
        <v>28.8</v>
      </c>
      <c r="K133" s="314"/>
    </row>
    <row r="134" spans="1:11" s="33" customFormat="1" ht="16.8" hidden="1">
      <c r="A134" s="305">
        <v>5</v>
      </c>
      <c r="B134" s="214"/>
      <c r="C134" s="307" t="s">
        <v>131</v>
      </c>
      <c r="D134" s="308" t="s">
        <v>4</v>
      </c>
      <c r="E134" s="307">
        <v>5</v>
      </c>
      <c r="F134" s="307">
        <v>500</v>
      </c>
      <c r="G134" s="321">
        <v>7090000</v>
      </c>
      <c r="H134" s="309">
        <f t="shared" si="4"/>
        <v>2836</v>
      </c>
      <c r="I134" s="408">
        <v>3.5999999999999997E-2</v>
      </c>
      <c r="J134" s="306">
        <f t="shared" si="5"/>
        <v>102.09599999999999</v>
      </c>
      <c r="K134" s="314"/>
    </row>
    <row r="135" spans="1:11" ht="16.8" hidden="1">
      <c r="A135" s="305">
        <v>6</v>
      </c>
      <c r="B135" s="214"/>
      <c r="C135" s="307" t="s">
        <v>132</v>
      </c>
      <c r="D135" s="308" t="s">
        <v>4</v>
      </c>
      <c r="E135" s="307">
        <v>5</v>
      </c>
      <c r="F135" s="307">
        <v>500</v>
      </c>
      <c r="G135" s="321">
        <v>165000000</v>
      </c>
      <c r="H135" s="309">
        <f t="shared" si="4"/>
        <v>66000</v>
      </c>
      <c r="I135" s="408">
        <v>1.2E-2</v>
      </c>
      <c r="J135" s="306">
        <f t="shared" si="5"/>
        <v>792</v>
      </c>
      <c r="K135" s="302"/>
    </row>
    <row r="136" spans="1:11" ht="16.8">
      <c r="A136" s="153"/>
      <c r="B136" s="214" t="s">
        <v>495</v>
      </c>
      <c r="C136" s="307"/>
      <c r="D136" s="308"/>
      <c r="E136" s="307"/>
      <c r="F136" s="307"/>
      <c r="G136" s="321"/>
      <c r="H136" s="309"/>
      <c r="I136" s="408"/>
      <c r="J136" s="306"/>
      <c r="K136" s="302"/>
    </row>
    <row r="137" spans="1:11" ht="24" hidden="1" customHeight="1">
      <c r="A137" s="305">
        <v>1</v>
      </c>
      <c r="B137" s="214"/>
      <c r="C137" s="307" t="s">
        <v>114</v>
      </c>
      <c r="D137" s="308" t="s">
        <v>4</v>
      </c>
      <c r="E137" s="307">
        <v>8</v>
      </c>
      <c r="F137" s="307">
        <v>500</v>
      </c>
      <c r="G137" s="321">
        <v>9500000</v>
      </c>
      <c r="H137" s="309">
        <f t="shared" si="4"/>
        <v>2375</v>
      </c>
      <c r="I137" s="408">
        <v>0.03</v>
      </c>
      <c r="J137" s="306">
        <f t="shared" si="5"/>
        <v>71.25</v>
      </c>
      <c r="K137" s="302"/>
    </row>
    <row r="138" spans="1:11" ht="16.8" hidden="1">
      <c r="A138" s="305">
        <v>2</v>
      </c>
      <c r="B138" s="214"/>
      <c r="C138" s="307" t="s">
        <v>76</v>
      </c>
      <c r="D138" s="308" t="s">
        <v>5</v>
      </c>
      <c r="E138" s="307">
        <v>5</v>
      </c>
      <c r="F138" s="307">
        <v>500</v>
      </c>
      <c r="G138" s="321">
        <v>8940000</v>
      </c>
      <c r="H138" s="309">
        <f t="shared" si="4"/>
        <v>3576</v>
      </c>
      <c r="I138" s="408">
        <v>0.12</v>
      </c>
      <c r="J138" s="306">
        <f t="shared" si="5"/>
        <v>429.12</v>
      </c>
      <c r="K138" s="302"/>
    </row>
    <row r="139" spans="1:11" s="33" customFormat="1" ht="16.8" hidden="1">
      <c r="A139" s="305">
        <v>3</v>
      </c>
      <c r="B139" s="214"/>
      <c r="C139" s="307" t="s">
        <v>129</v>
      </c>
      <c r="D139" s="308" t="s">
        <v>5</v>
      </c>
      <c r="E139" s="307">
        <v>8</v>
      </c>
      <c r="F139" s="307">
        <v>500</v>
      </c>
      <c r="G139" s="321">
        <v>24000000</v>
      </c>
      <c r="H139" s="309">
        <f t="shared" si="4"/>
        <v>6000</v>
      </c>
      <c r="I139" s="408">
        <v>0.03</v>
      </c>
      <c r="J139" s="306">
        <f t="shared" si="5"/>
        <v>180</v>
      </c>
      <c r="K139" s="314"/>
    </row>
    <row r="140" spans="1:11" ht="16.8" hidden="1">
      <c r="A140" s="305">
        <v>4</v>
      </c>
      <c r="B140" s="214"/>
      <c r="C140" s="307" t="s">
        <v>130</v>
      </c>
      <c r="D140" s="308" t="s">
        <v>4</v>
      </c>
      <c r="E140" s="307">
        <v>5</v>
      </c>
      <c r="F140" s="307">
        <v>500</v>
      </c>
      <c r="G140" s="321">
        <v>6000000</v>
      </c>
      <c r="H140" s="309">
        <f t="shared" si="4"/>
        <v>2400</v>
      </c>
      <c r="I140" s="408">
        <v>0.01</v>
      </c>
      <c r="J140" s="306">
        <f t="shared" si="5"/>
        <v>24</v>
      </c>
      <c r="K140" s="302"/>
    </row>
    <row r="141" spans="1:11" s="33" customFormat="1" ht="16.8" hidden="1">
      <c r="A141" s="305">
        <v>5</v>
      </c>
      <c r="B141" s="214"/>
      <c r="C141" s="307" t="s">
        <v>131</v>
      </c>
      <c r="D141" s="308" t="s">
        <v>4</v>
      </c>
      <c r="E141" s="307">
        <v>5</v>
      </c>
      <c r="F141" s="307">
        <v>500</v>
      </c>
      <c r="G141" s="321">
        <v>7090000</v>
      </c>
      <c r="H141" s="309">
        <f t="shared" si="4"/>
        <v>2836</v>
      </c>
      <c r="I141" s="408">
        <v>4.0000000000000001E-3</v>
      </c>
      <c r="J141" s="306">
        <f t="shared" si="5"/>
        <v>11.343999999999999</v>
      </c>
      <c r="K141" s="314"/>
    </row>
    <row r="142" spans="1:11" ht="33.6">
      <c r="A142" s="301" t="s">
        <v>42</v>
      </c>
      <c r="B142" s="312" t="s">
        <v>186</v>
      </c>
      <c r="C142" s="312"/>
      <c r="D142" s="313"/>
      <c r="E142" s="302"/>
      <c r="F142" s="302"/>
      <c r="G142" s="302"/>
      <c r="H142" s="309"/>
      <c r="I142" s="408"/>
      <c r="J142" s="306"/>
      <c r="K142" s="302"/>
    </row>
    <row r="143" spans="1:11" ht="33.6">
      <c r="A143" s="153"/>
      <c r="B143" s="214" t="s">
        <v>327</v>
      </c>
      <c r="C143" s="307"/>
      <c r="D143" s="308"/>
      <c r="E143" s="307"/>
      <c r="F143" s="307"/>
      <c r="G143" s="321"/>
      <c r="H143" s="309"/>
      <c r="I143" s="408"/>
      <c r="J143" s="306">
        <f>SUM(J144:J144)</f>
        <v>34.75</v>
      </c>
      <c r="K143" s="302"/>
    </row>
    <row r="144" spans="1:11" ht="16.8">
      <c r="A144" s="305">
        <v>1</v>
      </c>
      <c r="B144" s="214"/>
      <c r="C144" s="307" t="s">
        <v>506</v>
      </c>
      <c r="D144" s="308" t="s">
        <v>4</v>
      </c>
      <c r="E144" s="307">
        <v>10</v>
      </c>
      <c r="F144" s="307">
        <v>500</v>
      </c>
      <c r="G144" s="309">
        <v>13900000</v>
      </c>
      <c r="H144" s="309">
        <f t="shared" si="4"/>
        <v>2780</v>
      </c>
      <c r="I144" s="413">
        <v>1.2500000000000001E-2</v>
      </c>
      <c r="J144" s="306">
        <f t="shared" si="5"/>
        <v>34.75</v>
      </c>
      <c r="K144" s="302"/>
    </row>
    <row r="145" spans="1:11" ht="33.6">
      <c r="A145" s="153"/>
      <c r="B145" s="214" t="s">
        <v>328</v>
      </c>
      <c r="C145" s="307"/>
      <c r="D145" s="308"/>
      <c r="E145" s="307"/>
      <c r="F145" s="307"/>
      <c r="G145" s="321"/>
      <c r="H145" s="309"/>
      <c r="I145" s="408"/>
      <c r="J145" s="306">
        <f>SUM(J146:J146)</f>
        <v>69.5</v>
      </c>
      <c r="K145" s="302"/>
    </row>
    <row r="146" spans="1:11" ht="16.8">
      <c r="A146" s="305">
        <v>1</v>
      </c>
      <c r="B146" s="214"/>
      <c r="C146" s="307" t="s">
        <v>506</v>
      </c>
      <c r="D146" s="308" t="s">
        <v>4</v>
      </c>
      <c r="E146" s="307">
        <v>10</v>
      </c>
      <c r="F146" s="307">
        <v>500</v>
      </c>
      <c r="G146" s="309">
        <v>13900000</v>
      </c>
      <c r="H146" s="309">
        <f>G146/E146/F146</f>
        <v>2780</v>
      </c>
      <c r="I146" s="412">
        <v>2.5000000000000001E-2</v>
      </c>
      <c r="J146" s="306">
        <f>I146*H146</f>
        <v>69.5</v>
      </c>
      <c r="K146" s="302"/>
    </row>
    <row r="147" spans="1:11" ht="33.6">
      <c r="A147" s="153"/>
      <c r="B147" s="214" t="s">
        <v>489</v>
      </c>
      <c r="C147" s="303"/>
      <c r="D147" s="304"/>
      <c r="E147" s="305"/>
      <c r="F147" s="305"/>
      <c r="G147" s="305"/>
      <c r="H147" s="309"/>
      <c r="I147" s="408"/>
      <c r="J147" s="306"/>
      <c r="K147" s="302" t="s">
        <v>469</v>
      </c>
    </row>
    <row r="148" spans="1:11" ht="16.8" hidden="1">
      <c r="A148" s="305">
        <v>1</v>
      </c>
      <c r="B148" s="214"/>
      <c r="C148" s="307" t="s">
        <v>114</v>
      </c>
      <c r="D148" s="308" t="s">
        <v>4</v>
      </c>
      <c r="E148" s="307">
        <v>8</v>
      </c>
      <c r="F148" s="307">
        <v>500</v>
      </c>
      <c r="G148" s="321">
        <v>9500000</v>
      </c>
      <c r="H148" s="309">
        <f t="shared" si="4"/>
        <v>2375</v>
      </c>
      <c r="I148" s="408">
        <v>0.13</v>
      </c>
      <c r="J148" s="306">
        <f t="shared" si="5"/>
        <v>308.75</v>
      </c>
      <c r="K148" s="302"/>
    </row>
    <row r="149" spans="1:11" ht="16.8" hidden="1">
      <c r="A149" s="305">
        <v>2</v>
      </c>
      <c r="B149" s="214"/>
      <c r="C149" s="307" t="s">
        <v>76</v>
      </c>
      <c r="D149" s="308" t="s">
        <v>5</v>
      </c>
      <c r="E149" s="307">
        <v>5</v>
      </c>
      <c r="F149" s="307">
        <v>500</v>
      </c>
      <c r="G149" s="321">
        <v>8940000</v>
      </c>
      <c r="H149" s="309">
        <f t="shared" si="4"/>
        <v>3576</v>
      </c>
      <c r="I149" s="408">
        <v>0.02</v>
      </c>
      <c r="J149" s="306">
        <f t="shared" si="5"/>
        <v>71.52</v>
      </c>
      <c r="K149" s="302"/>
    </row>
    <row r="150" spans="1:11" ht="16.8" hidden="1">
      <c r="A150" s="305">
        <v>3</v>
      </c>
      <c r="B150" s="214"/>
      <c r="C150" s="307" t="s">
        <v>129</v>
      </c>
      <c r="D150" s="308" t="s">
        <v>5</v>
      </c>
      <c r="E150" s="307">
        <v>8</v>
      </c>
      <c r="F150" s="307">
        <v>500</v>
      </c>
      <c r="G150" s="321">
        <v>24000000</v>
      </c>
      <c r="H150" s="309">
        <f t="shared" si="4"/>
        <v>6000</v>
      </c>
      <c r="I150" s="408">
        <v>0.01</v>
      </c>
      <c r="J150" s="306">
        <f t="shared" si="5"/>
        <v>60</v>
      </c>
      <c r="K150" s="316" t="s">
        <v>338</v>
      </c>
    </row>
    <row r="151" spans="1:11" ht="16.8" hidden="1">
      <c r="A151" s="305">
        <v>4</v>
      </c>
      <c r="B151" s="214"/>
      <c r="C151" s="307" t="s">
        <v>130</v>
      </c>
      <c r="D151" s="308" t="s">
        <v>4</v>
      </c>
      <c r="E151" s="307">
        <v>5</v>
      </c>
      <c r="F151" s="307">
        <v>500</v>
      </c>
      <c r="G151" s="321">
        <v>6000000</v>
      </c>
      <c r="H151" s="309">
        <f t="shared" si="4"/>
        <v>2400</v>
      </c>
      <c r="I151" s="408">
        <v>0.01</v>
      </c>
      <c r="J151" s="306">
        <f t="shared" si="5"/>
        <v>24</v>
      </c>
      <c r="K151" s="302"/>
    </row>
    <row r="152" spans="1:11" ht="33.6">
      <c r="A152" s="301" t="s">
        <v>58</v>
      </c>
      <c r="B152" s="312" t="s">
        <v>193</v>
      </c>
      <c r="C152" s="302"/>
      <c r="D152" s="302"/>
      <c r="E152" s="302"/>
      <c r="F152" s="324"/>
      <c r="G152" s="302"/>
      <c r="H152" s="309"/>
      <c r="I152" s="408"/>
      <c r="J152" s="306"/>
      <c r="K152" s="302"/>
    </row>
    <row r="153" spans="1:11" ht="50.4">
      <c r="A153" s="305"/>
      <c r="B153" s="214" t="s">
        <v>490</v>
      </c>
      <c r="C153" s="307"/>
      <c r="D153" s="308"/>
      <c r="E153" s="307"/>
      <c r="F153" s="307"/>
      <c r="G153" s="321"/>
      <c r="H153" s="309"/>
      <c r="I153" s="408"/>
      <c r="J153" s="306">
        <f>SUM(J154:J156)</f>
        <v>10699.7654</v>
      </c>
      <c r="K153" s="302"/>
    </row>
    <row r="154" spans="1:11" ht="16.8">
      <c r="A154" s="305">
        <v>1</v>
      </c>
      <c r="B154" s="214"/>
      <c r="C154" s="307" t="s">
        <v>505</v>
      </c>
      <c r="D154" s="308" t="s">
        <v>4</v>
      </c>
      <c r="E154" s="307">
        <v>10</v>
      </c>
      <c r="F154" s="307">
        <v>500</v>
      </c>
      <c r="G154" s="309">
        <v>13900000</v>
      </c>
      <c r="H154" s="309">
        <f t="shared" si="4"/>
        <v>2780</v>
      </c>
      <c r="I154" s="413">
        <v>0.18759999999999999</v>
      </c>
      <c r="J154" s="306">
        <f t="shared" si="5"/>
        <v>521.52800000000002</v>
      </c>
      <c r="K154" s="302"/>
    </row>
    <row r="155" spans="1:11" ht="16.8">
      <c r="A155" s="305">
        <v>2</v>
      </c>
      <c r="B155" s="214"/>
      <c r="C155" s="307" t="s">
        <v>76</v>
      </c>
      <c r="D155" s="308" t="s">
        <v>5</v>
      </c>
      <c r="E155" s="307">
        <v>5</v>
      </c>
      <c r="F155" s="307">
        <v>500</v>
      </c>
      <c r="G155" s="309">
        <v>12035000</v>
      </c>
      <c r="H155" s="309">
        <f t="shared" si="4"/>
        <v>4814</v>
      </c>
      <c r="I155" s="413">
        <v>2.1141000000000001</v>
      </c>
      <c r="J155" s="306">
        <f t="shared" si="5"/>
        <v>10177.277400000001</v>
      </c>
      <c r="K155" s="302"/>
    </row>
    <row r="156" spans="1:11" ht="16.8">
      <c r="A156" s="305">
        <v>4</v>
      </c>
      <c r="B156" s="214"/>
      <c r="C156" s="307" t="s">
        <v>130</v>
      </c>
      <c r="D156" s="308" t="s">
        <v>4</v>
      </c>
      <c r="E156" s="307">
        <v>5</v>
      </c>
      <c r="F156" s="307">
        <v>500</v>
      </c>
      <c r="G156" s="321">
        <v>6000000</v>
      </c>
      <c r="H156" s="309">
        <f t="shared" si="4"/>
        <v>2400</v>
      </c>
      <c r="I156" s="413">
        <v>4.0000000000000002E-4</v>
      </c>
      <c r="J156" s="306">
        <f t="shared" si="5"/>
        <v>0.96000000000000008</v>
      </c>
      <c r="K156" s="302"/>
    </row>
    <row r="157" spans="1:11" ht="50.4">
      <c r="A157" s="305"/>
      <c r="B157" s="214" t="s">
        <v>198</v>
      </c>
      <c r="C157" s="307"/>
      <c r="D157" s="308"/>
      <c r="E157" s="307"/>
      <c r="F157" s="307"/>
      <c r="G157" s="321"/>
      <c r="H157" s="309"/>
      <c r="I157" s="408"/>
      <c r="J157" s="306">
        <f>SUM(J158:J158)</f>
        <v>521.52800000000002</v>
      </c>
      <c r="K157" s="302"/>
    </row>
    <row r="158" spans="1:11" ht="16.8">
      <c r="A158" s="305">
        <v>1</v>
      </c>
      <c r="B158" s="214"/>
      <c r="C158" s="307" t="s">
        <v>506</v>
      </c>
      <c r="D158" s="308" t="s">
        <v>4</v>
      </c>
      <c r="E158" s="307">
        <v>10</v>
      </c>
      <c r="F158" s="307">
        <v>500</v>
      </c>
      <c r="G158" s="309">
        <v>13900000</v>
      </c>
      <c r="H158" s="309">
        <f t="shared" si="4"/>
        <v>2780</v>
      </c>
      <c r="I158" s="413">
        <v>0.18759999999999999</v>
      </c>
      <c r="J158" s="306">
        <f t="shared" si="5"/>
        <v>521.52800000000002</v>
      </c>
      <c r="K158" s="302"/>
    </row>
    <row r="159" spans="1:11" ht="16.8">
      <c r="A159" s="301" t="s">
        <v>59</v>
      </c>
      <c r="B159" s="312" t="s">
        <v>214</v>
      </c>
      <c r="C159" s="312"/>
      <c r="D159" s="313"/>
      <c r="E159" s="302"/>
      <c r="F159" s="302"/>
      <c r="G159" s="302"/>
      <c r="H159" s="309"/>
      <c r="I159" s="408"/>
      <c r="J159" s="306"/>
      <c r="K159" s="302"/>
    </row>
    <row r="160" spans="1:11" ht="33.6">
      <c r="A160" s="153">
        <v>1</v>
      </c>
      <c r="B160" s="214" t="s">
        <v>494</v>
      </c>
      <c r="C160" s="325">
        <v>1</v>
      </c>
      <c r="D160" s="308"/>
      <c r="E160" s="326"/>
      <c r="F160" s="327">
        <v>1</v>
      </c>
      <c r="G160" s="308"/>
      <c r="H160" s="309"/>
      <c r="I160" s="408"/>
      <c r="J160" s="306">
        <v>0</v>
      </c>
      <c r="K160" s="302"/>
    </row>
    <row r="161" spans="1:11" ht="16.8" hidden="1">
      <c r="A161" s="305">
        <v>2</v>
      </c>
      <c r="B161" s="214"/>
      <c r="C161" s="307" t="s">
        <v>76</v>
      </c>
      <c r="D161" s="308" t="s">
        <v>5</v>
      </c>
      <c r="E161" s="307">
        <v>5</v>
      </c>
      <c r="F161" s="307">
        <v>500</v>
      </c>
      <c r="G161" s="321">
        <v>8940000</v>
      </c>
      <c r="H161" s="309">
        <f t="shared" ref="H161:H180" si="6">G161/E161/F161</f>
        <v>3576</v>
      </c>
      <c r="I161" s="408">
        <v>0.08</v>
      </c>
      <c r="J161" s="306">
        <f t="shared" ref="J161:J180" si="7">I161*H161</f>
        <v>286.08</v>
      </c>
      <c r="K161" s="302"/>
    </row>
    <row r="162" spans="1:11" ht="16.8" hidden="1">
      <c r="A162" s="305">
        <v>4</v>
      </c>
      <c r="B162" s="214"/>
      <c r="C162" s="307" t="s">
        <v>130</v>
      </c>
      <c r="D162" s="308" t="s">
        <v>4</v>
      </c>
      <c r="E162" s="307">
        <v>5</v>
      </c>
      <c r="F162" s="307">
        <v>500</v>
      </c>
      <c r="G162" s="321">
        <v>6000000</v>
      </c>
      <c r="H162" s="309">
        <f t="shared" si="6"/>
        <v>2400</v>
      </c>
      <c r="I162" s="408">
        <v>0.01</v>
      </c>
      <c r="J162" s="306">
        <f t="shared" si="7"/>
        <v>24</v>
      </c>
      <c r="K162" s="302"/>
    </row>
    <row r="163" spans="1:11" ht="33.6">
      <c r="A163" s="153">
        <v>2</v>
      </c>
      <c r="B163" s="214" t="s">
        <v>494</v>
      </c>
      <c r="C163" s="325"/>
      <c r="D163" s="308"/>
      <c r="E163" s="326"/>
      <c r="F163" s="327"/>
      <c r="G163" s="308"/>
      <c r="H163" s="309"/>
      <c r="I163" s="408"/>
      <c r="J163" s="306">
        <f>SUM(J164:J166)</f>
        <v>576.11199999999997</v>
      </c>
      <c r="K163" s="302"/>
    </row>
    <row r="164" spans="1:11" ht="16.8">
      <c r="A164" s="305">
        <v>2</v>
      </c>
      <c r="B164" s="214"/>
      <c r="C164" s="307" t="s">
        <v>76</v>
      </c>
      <c r="D164" s="308" t="s">
        <v>5</v>
      </c>
      <c r="E164" s="307">
        <v>5</v>
      </c>
      <c r="F164" s="307">
        <v>500</v>
      </c>
      <c r="G164" s="309">
        <v>12035000</v>
      </c>
      <c r="H164" s="309">
        <f t="shared" si="6"/>
        <v>4814</v>
      </c>
      <c r="I164" s="412">
        <v>8.0000000000000002E-3</v>
      </c>
      <c r="J164" s="306">
        <f t="shared" si="7"/>
        <v>38.512</v>
      </c>
      <c r="K164" s="302"/>
    </row>
    <row r="165" spans="1:11" ht="16.8">
      <c r="A165" s="305">
        <v>4</v>
      </c>
      <c r="B165" s="214"/>
      <c r="C165" s="307" t="s">
        <v>130</v>
      </c>
      <c r="D165" s="308" t="s">
        <v>4</v>
      </c>
      <c r="E165" s="307">
        <v>5</v>
      </c>
      <c r="F165" s="307">
        <v>500</v>
      </c>
      <c r="G165" s="321">
        <v>6000000</v>
      </c>
      <c r="H165" s="309">
        <f t="shared" si="6"/>
        <v>2400</v>
      </c>
      <c r="I165" s="412">
        <v>4.0000000000000001E-3</v>
      </c>
      <c r="J165" s="306">
        <f t="shared" si="7"/>
        <v>9.6</v>
      </c>
      <c r="K165" s="302"/>
    </row>
    <row r="166" spans="1:11" ht="16.8">
      <c r="A166" s="305">
        <v>6</v>
      </c>
      <c r="B166" s="214"/>
      <c r="C166" s="307" t="s">
        <v>132</v>
      </c>
      <c r="D166" s="308" t="s">
        <v>4</v>
      </c>
      <c r="E166" s="307">
        <v>5</v>
      </c>
      <c r="F166" s="307">
        <v>500</v>
      </c>
      <c r="G166" s="321">
        <v>165000000</v>
      </c>
      <c r="H166" s="309">
        <f t="shared" si="6"/>
        <v>66000</v>
      </c>
      <c r="I166" s="412">
        <v>8.0000000000000002E-3</v>
      </c>
      <c r="J166" s="306">
        <f t="shared" si="7"/>
        <v>528</v>
      </c>
      <c r="K166" s="302"/>
    </row>
    <row r="167" spans="1:11" ht="33.6">
      <c r="A167" s="153">
        <v>3</v>
      </c>
      <c r="B167" s="214" t="s">
        <v>206</v>
      </c>
      <c r="C167" s="325"/>
      <c r="D167" s="308"/>
      <c r="E167" s="326"/>
      <c r="F167" s="327"/>
      <c r="G167" s="308"/>
      <c r="H167" s="309"/>
      <c r="I167" s="408"/>
      <c r="J167" s="306">
        <f>SUM(J168:J170)</f>
        <v>404.27</v>
      </c>
      <c r="K167" s="318" t="s">
        <v>470</v>
      </c>
    </row>
    <row r="168" spans="1:11" ht="16.8" hidden="1">
      <c r="A168" s="305">
        <v>1</v>
      </c>
      <c r="B168" s="214"/>
      <c r="C168" s="307" t="s">
        <v>114</v>
      </c>
      <c r="D168" s="308" t="s">
        <v>4</v>
      </c>
      <c r="E168" s="307">
        <v>8</v>
      </c>
      <c r="F168" s="307">
        <v>500</v>
      </c>
      <c r="G168" s="321">
        <v>9500000</v>
      </c>
      <c r="H168" s="309">
        <f t="shared" si="6"/>
        <v>2375</v>
      </c>
      <c r="I168" s="408">
        <v>0.13</v>
      </c>
      <c r="J168" s="306">
        <f t="shared" si="7"/>
        <v>308.75</v>
      </c>
      <c r="K168" s="302"/>
    </row>
    <row r="169" spans="1:11" ht="16.8" hidden="1">
      <c r="A169" s="305">
        <v>2</v>
      </c>
      <c r="B169" s="214"/>
      <c r="C169" s="307" t="s">
        <v>76</v>
      </c>
      <c r="D169" s="308" t="s">
        <v>5</v>
      </c>
      <c r="E169" s="307">
        <v>5</v>
      </c>
      <c r="F169" s="307">
        <v>500</v>
      </c>
      <c r="G169" s="321">
        <v>8940000</v>
      </c>
      <c r="H169" s="309">
        <f t="shared" si="6"/>
        <v>3576</v>
      </c>
      <c r="I169" s="408">
        <v>0.02</v>
      </c>
      <c r="J169" s="306">
        <f t="shared" si="7"/>
        <v>71.52</v>
      </c>
      <c r="K169" s="302"/>
    </row>
    <row r="170" spans="1:11" ht="16.8" hidden="1">
      <c r="A170" s="305">
        <v>4</v>
      </c>
      <c r="B170" s="214"/>
      <c r="C170" s="307" t="s">
        <v>130</v>
      </c>
      <c r="D170" s="308" t="s">
        <v>4</v>
      </c>
      <c r="E170" s="307">
        <v>5</v>
      </c>
      <c r="F170" s="307">
        <v>500</v>
      </c>
      <c r="G170" s="321">
        <v>6000000</v>
      </c>
      <c r="H170" s="309">
        <f t="shared" si="6"/>
        <v>2400</v>
      </c>
      <c r="I170" s="408">
        <v>0.01</v>
      </c>
      <c r="J170" s="306">
        <f t="shared" si="7"/>
        <v>24</v>
      </c>
      <c r="K170" s="302"/>
    </row>
    <row r="171" spans="1:11" ht="16.8">
      <c r="A171" s="301" t="s">
        <v>208</v>
      </c>
      <c r="B171" s="312" t="s">
        <v>209</v>
      </c>
      <c r="C171" s="312"/>
      <c r="D171" s="313"/>
      <c r="E171" s="302"/>
      <c r="F171" s="302"/>
      <c r="G171" s="302"/>
      <c r="H171" s="309"/>
      <c r="I171" s="408"/>
      <c r="J171" s="306"/>
      <c r="K171" s="302"/>
    </row>
    <row r="172" spans="1:11" ht="33.6">
      <c r="A172" s="305"/>
      <c r="B172" s="328" t="s">
        <v>497</v>
      </c>
      <c r="C172" s="307"/>
      <c r="D172" s="308"/>
      <c r="E172" s="307"/>
      <c r="F172" s="307"/>
      <c r="G172" s="321"/>
      <c r="H172" s="309"/>
      <c r="I172" s="408"/>
      <c r="J172" s="306">
        <f>SUM(J173:J174)</f>
        <v>45.021999999999998</v>
      </c>
      <c r="K172" s="302"/>
    </row>
    <row r="173" spans="1:11" ht="16.8">
      <c r="A173" s="305">
        <v>1</v>
      </c>
      <c r="B173" s="214"/>
      <c r="C173" s="307" t="s">
        <v>506</v>
      </c>
      <c r="D173" s="308" t="s">
        <v>4</v>
      </c>
      <c r="E173" s="307">
        <v>10</v>
      </c>
      <c r="F173" s="307">
        <v>500</v>
      </c>
      <c r="G173" s="309">
        <v>13900000</v>
      </c>
      <c r="H173" s="309">
        <f t="shared" si="6"/>
        <v>2780</v>
      </c>
      <c r="I173" s="412">
        <v>1.0999999999999999E-2</v>
      </c>
      <c r="J173" s="306">
        <f t="shared" si="7"/>
        <v>30.58</v>
      </c>
      <c r="K173" s="302"/>
    </row>
    <row r="174" spans="1:11" ht="16.8">
      <c r="A174" s="305">
        <v>2</v>
      </c>
      <c r="B174" s="214"/>
      <c r="C174" s="307" t="s">
        <v>76</v>
      </c>
      <c r="D174" s="308" t="s">
        <v>5</v>
      </c>
      <c r="E174" s="307">
        <v>5</v>
      </c>
      <c r="F174" s="307">
        <v>500</v>
      </c>
      <c r="G174" s="309">
        <v>12035000</v>
      </c>
      <c r="H174" s="309">
        <f t="shared" si="6"/>
        <v>4814</v>
      </c>
      <c r="I174" s="412">
        <v>3.0000000000000001E-3</v>
      </c>
      <c r="J174" s="306">
        <f t="shared" si="7"/>
        <v>14.442</v>
      </c>
      <c r="K174" s="302"/>
    </row>
    <row r="175" spans="1:11" ht="16.8">
      <c r="A175" s="305"/>
      <c r="B175" s="318" t="s">
        <v>309</v>
      </c>
      <c r="C175" s="307"/>
      <c r="D175" s="308"/>
      <c r="E175" s="307"/>
      <c r="F175" s="307"/>
      <c r="G175" s="321"/>
      <c r="H175" s="309"/>
      <c r="I175" s="408"/>
      <c r="J175" s="306">
        <f>SUM(J176:J177)</f>
        <v>42.242000000000004</v>
      </c>
      <c r="K175" s="302"/>
    </row>
    <row r="176" spans="1:11" ht="16.8">
      <c r="A176" s="305">
        <v>1</v>
      </c>
      <c r="B176" s="214"/>
      <c r="C176" s="307" t="s">
        <v>506</v>
      </c>
      <c r="D176" s="308" t="s">
        <v>4</v>
      </c>
      <c r="E176" s="307">
        <v>10</v>
      </c>
      <c r="F176" s="307">
        <v>500</v>
      </c>
      <c r="G176" s="309">
        <v>13900000</v>
      </c>
      <c r="H176" s="309">
        <f t="shared" si="6"/>
        <v>2780</v>
      </c>
      <c r="I176" s="409">
        <v>0.01</v>
      </c>
      <c r="J176" s="306">
        <f t="shared" si="7"/>
        <v>27.8</v>
      </c>
      <c r="K176" s="302"/>
    </row>
    <row r="177" spans="1:11" ht="16.8">
      <c r="A177" s="305">
        <v>2</v>
      </c>
      <c r="B177" s="214"/>
      <c r="C177" s="307" t="s">
        <v>76</v>
      </c>
      <c r="D177" s="308" t="s">
        <v>5</v>
      </c>
      <c r="E177" s="307">
        <v>5</v>
      </c>
      <c r="F177" s="307">
        <v>500</v>
      </c>
      <c r="G177" s="309">
        <v>12035000</v>
      </c>
      <c r="H177" s="309">
        <f t="shared" si="6"/>
        <v>4814</v>
      </c>
      <c r="I177" s="412">
        <v>3.0000000000000001E-3</v>
      </c>
      <c r="J177" s="306">
        <f t="shared" si="7"/>
        <v>14.442</v>
      </c>
      <c r="K177" s="302"/>
    </row>
    <row r="178" spans="1:11" ht="33.6">
      <c r="A178" s="305"/>
      <c r="B178" s="329" t="s">
        <v>307</v>
      </c>
      <c r="C178" s="307"/>
      <c r="D178" s="308"/>
      <c r="E178" s="307"/>
      <c r="F178" s="307"/>
      <c r="G178" s="321"/>
      <c r="H178" s="309"/>
      <c r="I178" s="408"/>
      <c r="J178" s="306">
        <f>SUM(J179:J180)</f>
        <v>0.14266000000000001</v>
      </c>
      <c r="K178" s="302"/>
    </row>
    <row r="179" spans="1:11" s="20" customFormat="1" ht="16.8">
      <c r="A179" s="330">
        <v>1</v>
      </c>
      <c r="B179" s="214"/>
      <c r="C179" s="328" t="s">
        <v>505</v>
      </c>
      <c r="D179" s="153" t="s">
        <v>4</v>
      </c>
      <c r="E179" s="328">
        <v>10</v>
      </c>
      <c r="F179" s="328">
        <v>500</v>
      </c>
      <c r="G179" s="309">
        <v>13900000</v>
      </c>
      <c r="H179" s="309">
        <f t="shared" si="6"/>
        <v>2780</v>
      </c>
      <c r="I179" s="408">
        <v>3.4E-5</v>
      </c>
      <c r="J179" s="306">
        <f t="shared" si="7"/>
        <v>9.4519999999999993E-2</v>
      </c>
      <c r="K179" s="331"/>
    </row>
    <row r="180" spans="1:11" ht="16.8">
      <c r="A180" s="305">
        <v>2</v>
      </c>
      <c r="B180" s="214"/>
      <c r="C180" s="307" t="s">
        <v>76</v>
      </c>
      <c r="D180" s="308" t="s">
        <v>5</v>
      </c>
      <c r="E180" s="307">
        <v>5</v>
      </c>
      <c r="F180" s="307">
        <v>500</v>
      </c>
      <c r="G180" s="309">
        <v>12035000</v>
      </c>
      <c r="H180" s="309">
        <f t="shared" si="6"/>
        <v>4814</v>
      </c>
      <c r="I180" s="408">
        <v>1.0000000000000001E-5</v>
      </c>
      <c r="J180" s="306">
        <f t="shared" si="7"/>
        <v>4.8140000000000002E-2</v>
      </c>
      <c r="K180" s="302"/>
    </row>
    <row r="181" spans="1:11" s="337" customFormat="1" ht="33.6">
      <c r="A181" s="402"/>
      <c r="B181" s="403" t="s">
        <v>308</v>
      </c>
      <c r="C181" s="404"/>
      <c r="D181" s="405"/>
      <c r="E181" s="404"/>
      <c r="F181" s="404"/>
      <c r="G181" s="406"/>
      <c r="H181" s="407"/>
      <c r="I181" s="408"/>
      <c r="J181" s="409"/>
      <c r="K181" s="410"/>
    </row>
  </sheetData>
  <printOptions horizontalCentered="1"/>
  <pageMargins left="0.38" right="0.25" top="0.49" bottom="0.44"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72"/>
  <sheetViews>
    <sheetView zoomScale="80" zoomScaleNormal="80" workbookViewId="0">
      <pane ySplit="3" topLeftCell="A4" activePane="bottomLeft" state="frozen"/>
      <selection pane="bottomLeft" activeCell="G114" sqref="G114"/>
    </sheetView>
  </sheetViews>
  <sheetFormatPr defaultRowHeight="18"/>
  <cols>
    <col min="2" max="2" width="30.5546875" customWidth="1"/>
    <col min="3" max="3" width="34.109375" customWidth="1"/>
    <col min="4" max="4" width="9.109375" customWidth="1"/>
    <col min="5" max="5" width="11.109375" style="264" customWidth="1"/>
    <col min="6" max="6" width="11.6640625" style="87" customWidth="1"/>
    <col min="7" max="7" width="22" customWidth="1"/>
    <col min="8" max="8" width="12.33203125" customWidth="1"/>
    <col min="10" max="10" width="19.88671875" customWidth="1"/>
  </cols>
  <sheetData>
    <row r="1" spans="1:12">
      <c r="D1" s="337"/>
      <c r="E1" s="420"/>
      <c r="F1" s="337"/>
      <c r="G1" s="337"/>
    </row>
    <row r="2" spans="1:12">
      <c r="D2" s="337"/>
      <c r="E2" s="420"/>
      <c r="F2" s="337"/>
      <c r="G2" s="337"/>
    </row>
    <row r="3" spans="1:12" ht="52.2">
      <c r="A3" s="93" t="s">
        <v>0</v>
      </c>
      <c r="B3" s="93" t="s">
        <v>8</v>
      </c>
      <c r="C3" s="93" t="s">
        <v>215</v>
      </c>
      <c r="D3" s="94" t="s">
        <v>39</v>
      </c>
      <c r="E3" s="241" t="s">
        <v>288</v>
      </c>
      <c r="F3" s="94" t="s">
        <v>37</v>
      </c>
      <c r="G3" s="94" t="s">
        <v>286</v>
      </c>
      <c r="H3" s="94" t="s">
        <v>44</v>
      </c>
      <c r="J3" s="336"/>
      <c r="K3" s="337"/>
      <c r="L3" s="337"/>
    </row>
    <row r="4" spans="1:12" ht="52.8">
      <c r="A4" s="35" t="s">
        <v>26</v>
      </c>
      <c r="B4" s="53" t="s">
        <v>67</v>
      </c>
      <c r="C4" s="53"/>
      <c r="D4" s="239"/>
      <c r="E4" s="85"/>
      <c r="F4" s="240"/>
      <c r="G4" s="240"/>
      <c r="H4" s="240"/>
      <c r="J4" s="337"/>
      <c r="K4" s="337"/>
      <c r="L4" s="337"/>
    </row>
    <row r="5" spans="1:12" ht="36">
      <c r="A5" s="1"/>
      <c r="B5" s="54" t="s">
        <v>68</v>
      </c>
      <c r="C5" s="54"/>
      <c r="D5" s="239"/>
      <c r="E5" s="85"/>
      <c r="F5" s="240"/>
      <c r="G5" s="213">
        <f>SUM(G6:G10)</f>
        <v>1.00296E-3</v>
      </c>
      <c r="H5" s="421">
        <f>G5*'Danh mục VL_DC_TB'!$D$112</f>
        <v>2.0981923199999999</v>
      </c>
      <c r="J5" s="419"/>
      <c r="K5" s="337"/>
      <c r="L5" s="337"/>
    </row>
    <row r="6" spans="1:12">
      <c r="A6" s="46">
        <v>1</v>
      </c>
      <c r="B6" s="54"/>
      <c r="C6" s="70" t="s">
        <v>506</v>
      </c>
      <c r="D6" s="56" t="s">
        <v>4</v>
      </c>
      <c r="E6" s="355">
        <v>2.2000000000000002</v>
      </c>
      <c r="F6" s="55">
        <v>5.1E-5</v>
      </c>
      <c r="G6" s="213">
        <f>E6*8*F6</f>
        <v>8.9760000000000003E-4</v>
      </c>
      <c r="H6" s="132">
        <f>G6*'Danh mục VL_DC_TB'!$D$112</f>
        <v>1.8777792</v>
      </c>
    </row>
    <row r="7" spans="1:12">
      <c r="A7" s="46">
        <v>2</v>
      </c>
      <c r="B7" s="54"/>
      <c r="C7" s="70" t="s">
        <v>76</v>
      </c>
      <c r="D7" s="56" t="s">
        <v>5</v>
      </c>
      <c r="E7" s="355">
        <v>0.4</v>
      </c>
      <c r="F7" s="55">
        <v>5.0000000000000004E-6</v>
      </c>
      <c r="G7" s="213">
        <f>E7*8*F7</f>
        <v>1.6000000000000003E-5</v>
      </c>
      <c r="H7" s="132">
        <f>G7*'Danh mục VL_DC_TB'!$D$112</f>
        <v>3.3472000000000009E-2</v>
      </c>
    </row>
    <row r="8" spans="1:12">
      <c r="A8" s="46"/>
      <c r="B8" s="54"/>
      <c r="C8" s="70" t="s">
        <v>97</v>
      </c>
      <c r="D8" s="37" t="s">
        <v>4</v>
      </c>
      <c r="E8" s="355">
        <v>0.1</v>
      </c>
      <c r="F8" s="79">
        <v>2.0000000000000002E-5</v>
      </c>
      <c r="G8" s="213">
        <f>E8*8*F8</f>
        <v>1.6000000000000003E-5</v>
      </c>
      <c r="H8" s="132">
        <f>G8*'Danh mục VL_DC_TB'!$D$112</f>
        <v>3.3472000000000009E-2</v>
      </c>
    </row>
    <row r="9" spans="1:12">
      <c r="A9" s="46"/>
      <c r="B9" s="54"/>
      <c r="C9" s="70" t="s">
        <v>99</v>
      </c>
      <c r="D9" s="37" t="s">
        <v>5</v>
      </c>
      <c r="E9" s="85">
        <v>0.04</v>
      </c>
      <c r="F9" s="79">
        <v>8.0000000000000007E-5</v>
      </c>
      <c r="G9" s="213">
        <f>E9*8*F9</f>
        <v>2.5600000000000002E-5</v>
      </c>
      <c r="H9" s="132">
        <f>G9*'Danh mục VL_DC_TB'!$D$112</f>
        <v>5.3555200000000004E-2</v>
      </c>
    </row>
    <row r="10" spans="1:12">
      <c r="A10" s="46"/>
      <c r="B10" s="54"/>
      <c r="C10" s="70" t="s">
        <v>287</v>
      </c>
      <c r="D10" s="56" t="s">
        <v>61</v>
      </c>
      <c r="E10" s="85"/>
      <c r="F10" s="55">
        <v>5</v>
      </c>
      <c r="G10" s="213">
        <f>0.05*SUM(G6:G9)</f>
        <v>4.7759999999999997E-5</v>
      </c>
      <c r="H10" s="421">
        <f>G10*'Danh mục VL_DC_TB'!$D$112</f>
        <v>9.9913919999999989E-2</v>
      </c>
    </row>
    <row r="11" spans="1:12" ht="72" hidden="1">
      <c r="A11" s="1"/>
      <c r="B11" s="54" t="s">
        <v>69</v>
      </c>
      <c r="C11" s="70" t="s">
        <v>221</v>
      </c>
      <c r="D11" s="239"/>
      <c r="E11" s="85"/>
      <c r="F11" s="240"/>
      <c r="G11" s="135"/>
      <c r="H11" s="132">
        <f>G11*'Danh mục VL_DC_TB'!$D$112</f>
        <v>0</v>
      </c>
    </row>
    <row r="12" spans="1:12" ht="72" hidden="1">
      <c r="A12" s="1"/>
      <c r="B12" s="54" t="s">
        <v>70</v>
      </c>
      <c r="C12" s="70" t="s">
        <v>221</v>
      </c>
      <c r="D12" s="239"/>
      <c r="E12" s="85"/>
      <c r="F12" s="240"/>
      <c r="G12" s="135"/>
      <c r="H12" s="132">
        <f>G12*'Danh mục VL_DC_TB'!$D$112</f>
        <v>0</v>
      </c>
    </row>
    <row r="13" spans="1:12" ht="108" hidden="1">
      <c r="A13" s="1"/>
      <c r="B13" s="54" t="s">
        <v>71</v>
      </c>
      <c r="C13" s="70" t="s">
        <v>221</v>
      </c>
      <c r="D13" s="239"/>
      <c r="E13" s="85"/>
      <c r="F13" s="240"/>
      <c r="G13" s="135"/>
      <c r="H13" s="132">
        <f>G13*'Danh mục VL_DC_TB'!$D$112</f>
        <v>0</v>
      </c>
    </row>
    <row r="14" spans="1:12" ht="52.8">
      <c r="A14" s="35" t="s">
        <v>28</v>
      </c>
      <c r="B14" s="53" t="s">
        <v>143</v>
      </c>
      <c r="C14" s="53"/>
      <c r="D14" s="239"/>
      <c r="E14" s="85"/>
      <c r="F14" s="240"/>
      <c r="G14" s="135"/>
      <c r="H14" s="132">
        <f>G14*'Danh mục VL_DC_TB'!$D$112</f>
        <v>0</v>
      </c>
    </row>
    <row r="15" spans="1:12" ht="36" hidden="1">
      <c r="A15" s="1"/>
      <c r="B15" s="54" t="s">
        <v>144</v>
      </c>
      <c r="C15" s="70"/>
      <c r="D15" s="239"/>
      <c r="E15" s="85"/>
      <c r="F15" s="240"/>
      <c r="G15" s="135">
        <v>0</v>
      </c>
      <c r="H15" s="132">
        <v>0</v>
      </c>
    </row>
    <row r="16" spans="1:12" ht="36" hidden="1">
      <c r="A16" s="46">
        <v>1</v>
      </c>
      <c r="B16" s="54"/>
      <c r="C16" s="70" t="s">
        <v>114</v>
      </c>
      <c r="D16" s="56" t="s">
        <v>4</v>
      </c>
      <c r="E16" s="248">
        <v>2.2000000000000002</v>
      </c>
      <c r="F16" s="55">
        <v>1.3600000000000001E-2</v>
      </c>
      <c r="G16" s="135">
        <f>E16*8*F16</f>
        <v>0.23936000000000004</v>
      </c>
      <c r="H16" s="132">
        <f>G16*'Danh mục VL_DC_TB'!$D$112</f>
        <v>500.74112000000008</v>
      </c>
    </row>
    <row r="17" spans="1:8" hidden="1">
      <c r="A17" s="46">
        <v>2</v>
      </c>
      <c r="B17" s="54"/>
      <c r="C17" s="70" t="s">
        <v>76</v>
      </c>
      <c r="D17" s="56" t="s">
        <v>5</v>
      </c>
      <c r="E17" s="248">
        <v>0.4</v>
      </c>
      <c r="F17" s="55">
        <v>2E-3</v>
      </c>
      <c r="G17" s="135">
        <f t="shared" ref="G17:G57" si="0">E17*8*F17</f>
        <v>6.4000000000000003E-3</v>
      </c>
      <c r="H17" s="132">
        <f>G17*'Danh mục VL_DC_TB'!$D$112</f>
        <v>13.3888</v>
      </c>
    </row>
    <row r="18" spans="1:8" hidden="1">
      <c r="A18" s="46">
        <v>3</v>
      </c>
      <c r="B18" s="54"/>
      <c r="C18" s="70" t="s">
        <v>129</v>
      </c>
      <c r="D18" s="56" t="s">
        <v>5</v>
      </c>
      <c r="E18" s="248">
        <v>1</v>
      </c>
      <c r="F18" s="55">
        <v>8.0000000000000004E-4</v>
      </c>
      <c r="G18" s="135">
        <f t="shared" si="0"/>
        <v>6.4000000000000003E-3</v>
      </c>
      <c r="H18" s="132">
        <f>G18*'Danh mục VL_DC_TB'!$D$112</f>
        <v>13.3888</v>
      </c>
    </row>
    <row r="19" spans="1:8" hidden="1">
      <c r="A19" s="46">
        <v>4</v>
      </c>
      <c r="B19" s="54"/>
      <c r="C19" s="70" t="s">
        <v>130</v>
      </c>
      <c r="D19" s="56" t="s">
        <v>4</v>
      </c>
      <c r="E19" s="248">
        <v>0.4</v>
      </c>
      <c r="F19" s="55">
        <v>4.0000000000000002E-4</v>
      </c>
      <c r="G19" s="135">
        <f t="shared" si="0"/>
        <v>1.2800000000000001E-3</v>
      </c>
      <c r="H19" s="132">
        <f>G19*'Danh mục VL_DC_TB'!$D$112</f>
        <v>2.6777600000000001</v>
      </c>
    </row>
    <row r="20" spans="1:8" hidden="1">
      <c r="A20" s="46">
        <v>5</v>
      </c>
      <c r="B20" s="240"/>
      <c r="C20" s="70" t="s">
        <v>97</v>
      </c>
      <c r="D20" s="68" t="s">
        <v>4</v>
      </c>
      <c r="E20" s="248">
        <v>0.1</v>
      </c>
      <c r="F20" s="70">
        <v>1.3600000000000001E-2</v>
      </c>
      <c r="G20" s="135">
        <f t="shared" si="0"/>
        <v>1.0880000000000001E-2</v>
      </c>
      <c r="H20" s="132">
        <f>G20*'Danh mục VL_DC_TB'!$D$112</f>
        <v>22.760960000000001</v>
      </c>
    </row>
    <row r="21" spans="1:8" hidden="1">
      <c r="A21" s="46">
        <v>6</v>
      </c>
      <c r="B21" s="240"/>
      <c r="C21" s="70" t="s">
        <v>98</v>
      </c>
      <c r="D21" s="68" t="s">
        <v>4</v>
      </c>
      <c r="E21" s="248">
        <v>0.04</v>
      </c>
      <c r="F21" s="70">
        <v>1.3600000000000001E-2</v>
      </c>
      <c r="G21" s="135">
        <f t="shared" si="0"/>
        <v>4.3520000000000008E-3</v>
      </c>
      <c r="H21" s="132">
        <f>G21*'Danh mục VL_DC_TB'!$D$112</f>
        <v>9.1043840000000014</v>
      </c>
    </row>
    <row r="22" spans="1:8" hidden="1">
      <c r="A22" s="46">
        <v>7</v>
      </c>
      <c r="B22" s="240"/>
      <c r="C22" s="70" t="s">
        <v>99</v>
      </c>
      <c r="D22" s="68" t="s">
        <v>5</v>
      </c>
      <c r="E22" s="248">
        <v>0.04</v>
      </c>
      <c r="F22" s="70">
        <v>0.08</v>
      </c>
      <c r="G22" s="135">
        <f t="shared" si="0"/>
        <v>2.5600000000000001E-2</v>
      </c>
      <c r="H22" s="132">
        <f>G22*'Danh mục VL_DC_TB'!$D$112</f>
        <v>53.555199999999999</v>
      </c>
    </row>
    <row r="23" spans="1:8" hidden="1">
      <c r="A23" s="46">
        <v>8</v>
      </c>
      <c r="B23" s="240"/>
      <c r="C23" s="70" t="s">
        <v>100</v>
      </c>
      <c r="D23" s="68" t="s">
        <v>4</v>
      </c>
      <c r="E23" s="248">
        <v>2</v>
      </c>
      <c r="F23" s="70">
        <v>8.0000000000000004E-4</v>
      </c>
      <c r="G23" s="135">
        <f t="shared" si="0"/>
        <v>1.2800000000000001E-2</v>
      </c>
      <c r="H23" s="132">
        <f>G23*'Danh mục VL_DC_TB'!$D$112</f>
        <v>26.7776</v>
      </c>
    </row>
    <row r="24" spans="1:8" hidden="1">
      <c r="A24" s="46">
        <v>9</v>
      </c>
      <c r="B24" s="240"/>
      <c r="C24" s="185" t="s">
        <v>109</v>
      </c>
      <c r="D24" s="68" t="s">
        <v>4</v>
      </c>
      <c r="E24" s="248">
        <v>0.01</v>
      </c>
      <c r="F24" s="70">
        <v>4.0000000000000002E-4</v>
      </c>
      <c r="G24" s="135">
        <f t="shared" si="0"/>
        <v>3.2000000000000005E-5</v>
      </c>
      <c r="H24" s="132">
        <f>G24*'Danh mục VL_DC_TB'!$D$112</f>
        <v>6.6944000000000017E-2</v>
      </c>
    </row>
    <row r="25" spans="1:8" hidden="1">
      <c r="A25" s="46">
        <v>10</v>
      </c>
      <c r="B25" s="240"/>
      <c r="C25" s="70" t="s">
        <v>110</v>
      </c>
      <c r="D25" s="68" t="s">
        <v>4</v>
      </c>
      <c r="E25" s="248">
        <v>0.6</v>
      </c>
      <c r="F25" s="70">
        <v>2E-3</v>
      </c>
      <c r="G25" s="135">
        <f t="shared" si="0"/>
        <v>9.5999999999999992E-3</v>
      </c>
      <c r="H25" s="132">
        <f>G25*'Danh mục VL_DC_TB'!$D$112</f>
        <v>20.083199999999998</v>
      </c>
    </row>
    <row r="26" spans="1:8" s="33" customFormat="1" hidden="1">
      <c r="A26" s="46"/>
      <c r="B26" s="54"/>
      <c r="C26" s="70" t="s">
        <v>287</v>
      </c>
      <c r="D26" s="56" t="s">
        <v>61</v>
      </c>
      <c r="E26" s="85"/>
      <c r="F26" s="55">
        <v>5</v>
      </c>
      <c r="G26" s="135">
        <f>0.05*SUM(G16:G25)</f>
        <v>1.5835200000000004E-2</v>
      </c>
      <c r="H26" s="132">
        <f>G26*'Danh mục VL_DC_TB'!$D$112</f>
        <v>33.12723840000001</v>
      </c>
    </row>
    <row r="27" spans="1:8">
      <c r="A27" s="1"/>
      <c r="B27" s="54" t="s">
        <v>145</v>
      </c>
      <c r="C27" s="70"/>
      <c r="D27" s="239"/>
      <c r="E27" s="85"/>
      <c r="F27" s="240"/>
      <c r="G27" s="135">
        <f>21*G35</f>
        <v>6.058752000000001</v>
      </c>
      <c r="H27" s="132">
        <f>G27*'Danh mục VL_DC_TB'!$D$112</f>
        <v>12674.909184000002</v>
      </c>
    </row>
    <row r="28" spans="1:8" ht="36">
      <c r="A28" s="46">
        <v>1</v>
      </c>
      <c r="B28" s="54"/>
      <c r="C28" s="70" t="s">
        <v>114</v>
      </c>
      <c r="D28" s="56" t="s">
        <v>4</v>
      </c>
      <c r="E28" s="248">
        <v>2.2000000000000002</v>
      </c>
      <c r="F28" s="55">
        <v>0.27200000000000002</v>
      </c>
      <c r="G28" s="135">
        <f t="shared" si="0"/>
        <v>4.7872000000000003</v>
      </c>
      <c r="H28" s="132">
        <f>G28*'Danh mục VL_DC_TB'!$D$112</f>
        <v>10014.822400000001</v>
      </c>
    </row>
    <row r="29" spans="1:8">
      <c r="A29" s="46">
        <v>2</v>
      </c>
      <c r="B29" s="54"/>
      <c r="C29" s="70" t="s">
        <v>76</v>
      </c>
      <c r="D29" s="56" t="s">
        <v>5</v>
      </c>
      <c r="E29" s="248">
        <v>0.4</v>
      </c>
      <c r="F29" s="55">
        <v>4.0000000000000008E-2</v>
      </c>
      <c r="G29" s="135">
        <f t="shared" si="0"/>
        <v>0.12800000000000003</v>
      </c>
      <c r="H29" s="132">
        <f>G29*'Danh mục VL_DC_TB'!$D$112</f>
        <v>267.77600000000007</v>
      </c>
    </row>
    <row r="30" spans="1:8">
      <c r="A30" s="46">
        <v>4</v>
      </c>
      <c r="B30" s="54"/>
      <c r="C30" s="70" t="s">
        <v>130</v>
      </c>
      <c r="D30" s="56" t="s">
        <v>4</v>
      </c>
      <c r="E30" s="248">
        <v>0.4</v>
      </c>
      <c r="F30" s="55">
        <v>8.0000000000000002E-3</v>
      </c>
      <c r="G30" s="135">
        <f t="shared" si="0"/>
        <v>2.5600000000000001E-2</v>
      </c>
      <c r="H30" s="132">
        <f>G30*'Danh mục VL_DC_TB'!$D$112</f>
        <v>53.555199999999999</v>
      </c>
    </row>
    <row r="31" spans="1:8">
      <c r="A31" s="46">
        <v>5</v>
      </c>
      <c r="B31" s="240"/>
      <c r="C31" s="70" t="s">
        <v>97</v>
      </c>
      <c r="D31" s="68" t="s">
        <v>4</v>
      </c>
      <c r="E31" s="248">
        <v>0.1</v>
      </c>
      <c r="F31" s="70">
        <v>0.27200000000000002</v>
      </c>
      <c r="G31" s="135">
        <f t="shared" si="0"/>
        <v>0.21760000000000002</v>
      </c>
      <c r="H31" s="132">
        <f>G31*'Danh mục VL_DC_TB'!$D$112</f>
        <v>455.21920000000006</v>
      </c>
    </row>
    <row r="32" spans="1:8">
      <c r="A32" s="46">
        <v>6</v>
      </c>
      <c r="B32" s="240"/>
      <c r="C32" s="70" t="s">
        <v>98</v>
      </c>
      <c r="D32" s="68" t="s">
        <v>4</v>
      </c>
      <c r="E32" s="248">
        <v>0.04</v>
      </c>
      <c r="F32" s="70">
        <v>0.27200000000000002</v>
      </c>
      <c r="G32" s="135">
        <f t="shared" si="0"/>
        <v>8.7040000000000006E-2</v>
      </c>
      <c r="H32" s="132">
        <f>G32*'Danh mục VL_DC_TB'!$D$112</f>
        <v>182.08768000000001</v>
      </c>
    </row>
    <row r="33" spans="1:8">
      <c r="A33" s="46">
        <v>7</v>
      </c>
      <c r="B33" s="240"/>
      <c r="C33" s="70" t="s">
        <v>99</v>
      </c>
      <c r="D33" s="68" t="s">
        <v>5</v>
      </c>
      <c r="E33" s="248">
        <v>0.04</v>
      </c>
      <c r="F33" s="70">
        <v>1.6</v>
      </c>
      <c r="G33" s="135">
        <f t="shared" si="0"/>
        <v>0.51200000000000001</v>
      </c>
      <c r="H33" s="132">
        <f>G33*'Danh mục VL_DC_TB'!$D$112</f>
        <v>1071.104</v>
      </c>
    </row>
    <row r="34" spans="1:8">
      <c r="A34" s="46">
        <v>8</v>
      </c>
      <c r="B34" s="240"/>
      <c r="C34" s="70" t="s">
        <v>125</v>
      </c>
      <c r="D34" s="68" t="s">
        <v>4</v>
      </c>
      <c r="E34" s="248">
        <v>0.04</v>
      </c>
      <c r="F34" s="55">
        <v>4.0000000000000008E-2</v>
      </c>
      <c r="G34" s="135">
        <f t="shared" si="0"/>
        <v>1.2800000000000002E-2</v>
      </c>
      <c r="H34" s="132">
        <f>G34*'Danh mục VL_DC_TB'!$D$112</f>
        <v>26.777600000000003</v>
      </c>
    </row>
    <row r="35" spans="1:8">
      <c r="A35" s="46"/>
      <c r="B35" s="54"/>
      <c r="C35" s="70" t="s">
        <v>287</v>
      </c>
      <c r="D35" s="56" t="s">
        <v>61</v>
      </c>
      <c r="E35" s="85"/>
      <c r="F35" s="55">
        <v>5</v>
      </c>
      <c r="G35" s="135">
        <f>0.05*SUM(G28:G34)</f>
        <v>0.28851200000000005</v>
      </c>
      <c r="H35" s="132">
        <f>G35*'Danh mục VL_DC_TB'!$D$112</f>
        <v>603.56710400000009</v>
      </c>
    </row>
    <row r="36" spans="1:8" ht="126">
      <c r="A36" s="1"/>
      <c r="B36" s="54" t="s">
        <v>476</v>
      </c>
      <c r="C36" s="70"/>
      <c r="D36" s="239"/>
      <c r="E36" s="85"/>
      <c r="F36" s="240"/>
      <c r="G36" s="135">
        <f>G43*21</f>
        <v>7.556640000000002E-2</v>
      </c>
      <c r="H36" s="132">
        <f>G36*'Danh mục VL_DC_TB'!$D$112</f>
        <v>158.08490880000005</v>
      </c>
    </row>
    <row r="37" spans="1:8">
      <c r="A37" s="46">
        <v>1</v>
      </c>
      <c r="B37" s="54"/>
      <c r="C37" s="70" t="s">
        <v>506</v>
      </c>
      <c r="D37" s="56" t="s">
        <v>4</v>
      </c>
      <c r="E37" s="360">
        <v>2.2000000000000002</v>
      </c>
      <c r="F37" s="55">
        <v>3.4000000000000002E-3</v>
      </c>
      <c r="G37" s="135">
        <f>E37*8*F37</f>
        <v>5.9840000000000011E-2</v>
      </c>
      <c r="H37" s="132">
        <f>G37*'Danh mục VL_DC_TB'!$D$112</f>
        <v>125.18528000000002</v>
      </c>
    </row>
    <row r="38" spans="1:8">
      <c r="A38" s="46">
        <v>2</v>
      </c>
      <c r="B38" s="54"/>
      <c r="C38" s="70" t="s">
        <v>76</v>
      </c>
      <c r="D38" s="56" t="s">
        <v>5</v>
      </c>
      <c r="E38" s="360">
        <v>0.4</v>
      </c>
      <c r="F38" s="55">
        <v>5.0000000000000001E-4</v>
      </c>
      <c r="G38" s="422">
        <f t="shared" si="0"/>
        <v>1.6000000000000001E-3</v>
      </c>
      <c r="H38" s="132">
        <f>G38*'Danh mục VL_DC_TB'!$D$112</f>
        <v>3.3472</v>
      </c>
    </row>
    <row r="39" spans="1:8">
      <c r="A39" s="46">
        <v>3</v>
      </c>
      <c r="B39" s="54"/>
      <c r="C39" s="70" t="s">
        <v>130</v>
      </c>
      <c r="D39" s="56" t="s">
        <v>4</v>
      </c>
      <c r="E39" s="360">
        <v>0.4</v>
      </c>
      <c r="F39" s="55">
        <v>1E-4</v>
      </c>
      <c r="G39" s="135">
        <f t="shared" si="0"/>
        <v>3.2000000000000003E-4</v>
      </c>
      <c r="H39" s="132">
        <f>G39*'Danh mục VL_DC_TB'!$D$112</f>
        <v>0.66944000000000004</v>
      </c>
    </row>
    <row r="40" spans="1:8">
      <c r="A40" s="46">
        <v>4</v>
      </c>
      <c r="B40" s="240"/>
      <c r="C40" s="70" t="s">
        <v>97</v>
      </c>
      <c r="D40" s="68" t="s">
        <v>4</v>
      </c>
      <c r="E40" s="360">
        <v>0.1</v>
      </c>
      <c r="F40" s="70">
        <v>3.4000000000000002E-3</v>
      </c>
      <c r="G40" s="135">
        <f t="shared" si="0"/>
        <v>2.7200000000000002E-3</v>
      </c>
      <c r="H40" s="132">
        <f>G40*'Danh mục VL_DC_TB'!$D$112</f>
        <v>5.6902400000000002</v>
      </c>
    </row>
    <row r="41" spans="1:8">
      <c r="A41" s="46">
        <v>5</v>
      </c>
      <c r="B41" s="240"/>
      <c r="C41" s="70" t="s">
        <v>98</v>
      </c>
      <c r="D41" s="68" t="s">
        <v>4</v>
      </c>
      <c r="E41" s="248">
        <v>0.04</v>
      </c>
      <c r="F41" s="70">
        <v>3.4000000000000002E-3</v>
      </c>
      <c r="G41" s="135">
        <f t="shared" si="0"/>
        <v>1.0880000000000002E-3</v>
      </c>
      <c r="H41" s="132">
        <f>G41*'Danh mục VL_DC_TB'!$D$112</f>
        <v>2.2760960000000003</v>
      </c>
    </row>
    <row r="42" spans="1:8">
      <c r="A42" s="46">
        <v>6</v>
      </c>
      <c r="B42" s="240"/>
      <c r="C42" s="70" t="s">
        <v>99</v>
      </c>
      <c r="D42" s="68" t="s">
        <v>5</v>
      </c>
      <c r="E42" s="248">
        <v>0.04</v>
      </c>
      <c r="F42" s="70">
        <v>0.02</v>
      </c>
      <c r="G42" s="422">
        <f t="shared" si="0"/>
        <v>6.4000000000000003E-3</v>
      </c>
      <c r="H42" s="132">
        <f>G42*'Danh mục VL_DC_TB'!$D$112</f>
        <v>13.3888</v>
      </c>
    </row>
    <row r="43" spans="1:8">
      <c r="A43" s="46"/>
      <c r="B43" s="54"/>
      <c r="C43" s="70" t="s">
        <v>287</v>
      </c>
      <c r="D43" s="56" t="s">
        <v>61</v>
      </c>
      <c r="E43" s="85"/>
      <c r="F43" s="55">
        <v>5</v>
      </c>
      <c r="G43" s="422">
        <f>0.05*SUM(G37:G42)</f>
        <v>3.5984000000000012E-3</v>
      </c>
      <c r="H43" s="132">
        <f>G43*'Danh mục VL_DC_TB'!$D$112</f>
        <v>7.5278528000000025</v>
      </c>
    </row>
    <row r="44" spans="1:8" ht="36">
      <c r="A44" s="1"/>
      <c r="B44" s="54" t="s">
        <v>147</v>
      </c>
      <c r="C44" s="70"/>
      <c r="D44" s="239"/>
      <c r="E44" s="85"/>
      <c r="F44" s="240"/>
      <c r="G44" s="422">
        <f>G49*21</f>
        <v>0.36570239999999998</v>
      </c>
      <c r="H44" s="132">
        <f>G44*'Danh mục VL_DC_TB'!$D$112</f>
        <v>765.04942080000001</v>
      </c>
    </row>
    <row r="45" spans="1:8">
      <c r="A45" s="46">
        <v>1</v>
      </c>
      <c r="B45" s="240"/>
      <c r="C45" s="70" t="s">
        <v>97</v>
      </c>
      <c r="D45" s="68" t="s">
        <v>4</v>
      </c>
      <c r="E45" s="360">
        <v>0.1</v>
      </c>
      <c r="F45" s="70">
        <v>9.2799999999999994E-2</v>
      </c>
      <c r="G45" s="135">
        <f t="shared" si="0"/>
        <v>7.424E-2</v>
      </c>
      <c r="H45" s="132">
        <f>G45*'Danh mục VL_DC_TB'!$D$112</f>
        <v>155.31008</v>
      </c>
    </row>
    <row r="46" spans="1:8">
      <c r="A46" s="46">
        <v>2</v>
      </c>
      <c r="B46" s="240"/>
      <c r="C46" s="70" t="s">
        <v>98</v>
      </c>
      <c r="D46" s="68" t="s">
        <v>4</v>
      </c>
      <c r="E46" s="248">
        <v>0.04</v>
      </c>
      <c r="F46" s="70">
        <v>9.2799999999999994E-2</v>
      </c>
      <c r="G46" s="422">
        <f t="shared" si="0"/>
        <v>2.9696E-2</v>
      </c>
      <c r="H46" s="132">
        <f>G46*'Danh mục VL_DC_TB'!$D$112</f>
        <v>62.124032</v>
      </c>
    </row>
    <row r="47" spans="1:8">
      <c r="A47" s="46">
        <v>3</v>
      </c>
      <c r="B47" s="240"/>
      <c r="C47" s="70" t="s">
        <v>99</v>
      </c>
      <c r="D47" s="68" t="s">
        <v>5</v>
      </c>
      <c r="E47" s="248">
        <v>0.04</v>
      </c>
      <c r="F47" s="70">
        <v>0.55359999999999998</v>
      </c>
      <c r="G47" s="135">
        <f t="shared" si="0"/>
        <v>0.177152</v>
      </c>
      <c r="H47" s="421">
        <f>G47*'Danh mục VL_DC_TB'!$D$112</f>
        <v>370.60198400000002</v>
      </c>
    </row>
    <row r="48" spans="1:8">
      <c r="A48" s="46">
        <v>4</v>
      </c>
      <c r="B48" s="240"/>
      <c r="C48" s="70" t="s">
        <v>100</v>
      </c>
      <c r="D48" s="68" t="s">
        <v>4</v>
      </c>
      <c r="E48" s="361">
        <v>2</v>
      </c>
      <c r="F48" s="70">
        <v>4.1999999999999997E-3</v>
      </c>
      <c r="G48" s="422">
        <f t="shared" si="0"/>
        <v>6.7199999999999996E-2</v>
      </c>
      <c r="H48" s="132">
        <f>G48*'Danh mục VL_DC_TB'!$D$112</f>
        <v>140.58239999999998</v>
      </c>
    </row>
    <row r="49" spans="1:8">
      <c r="A49" s="46">
        <v>5</v>
      </c>
      <c r="B49" s="54"/>
      <c r="C49" s="70" t="s">
        <v>287</v>
      </c>
      <c r="D49" s="56" t="s">
        <v>61</v>
      </c>
      <c r="E49" s="85"/>
      <c r="F49" s="55">
        <v>5</v>
      </c>
      <c r="G49" s="135">
        <f>0.05*SUM(G45:G48)</f>
        <v>1.74144E-2</v>
      </c>
      <c r="H49" s="132">
        <f>G49*'Danh mục VL_DC_TB'!$D$112</f>
        <v>36.4309248</v>
      </c>
    </row>
    <row r="50" spans="1:8" ht="34.799999999999997">
      <c r="A50" s="94" t="s">
        <v>29</v>
      </c>
      <c r="B50" s="60" t="s">
        <v>148</v>
      </c>
      <c r="C50" s="70"/>
      <c r="D50" s="239"/>
      <c r="E50" s="85"/>
      <c r="F50" s="240"/>
      <c r="G50" s="135"/>
      <c r="H50" s="132">
        <f>G50*'Danh mục VL_DC_TB'!$D$112</f>
        <v>0</v>
      </c>
    </row>
    <row r="51" spans="1:8" ht="72">
      <c r="A51" s="240"/>
      <c r="B51" s="54" t="s">
        <v>149</v>
      </c>
      <c r="C51" s="70"/>
      <c r="D51" s="239"/>
      <c r="E51" s="85"/>
      <c r="F51" s="240"/>
      <c r="G51" s="135">
        <f>G58*21</f>
        <v>2.0325984000000004</v>
      </c>
      <c r="H51" s="132">
        <f>G51*'Danh mục VL_DC_TB'!$D$112</f>
        <v>4252.1958528000005</v>
      </c>
    </row>
    <row r="52" spans="1:8">
      <c r="A52" s="46">
        <v>1</v>
      </c>
      <c r="B52" s="54"/>
      <c r="C52" s="70" t="s">
        <v>506</v>
      </c>
      <c r="D52" s="56" t="s">
        <v>4</v>
      </c>
      <c r="E52" s="360">
        <v>2.2000000000000002</v>
      </c>
      <c r="F52" s="55">
        <v>9.3800000000000008E-2</v>
      </c>
      <c r="G52" s="135">
        <f t="shared" si="0"/>
        <v>1.6508800000000003</v>
      </c>
      <c r="H52" s="132">
        <f>G52*'Danh mục VL_DC_TB'!$D$112</f>
        <v>3453.6409600000006</v>
      </c>
    </row>
    <row r="53" spans="1:8">
      <c r="A53" s="46">
        <v>2</v>
      </c>
      <c r="B53" s="54"/>
      <c r="C53" s="70" t="s">
        <v>76</v>
      </c>
      <c r="D53" s="56" t="s">
        <v>5</v>
      </c>
      <c r="E53" s="360">
        <v>0.4</v>
      </c>
      <c r="F53" s="55">
        <v>1E-3</v>
      </c>
      <c r="G53" s="135">
        <f t="shared" si="0"/>
        <v>3.2000000000000002E-3</v>
      </c>
      <c r="H53" s="132">
        <f>G53*'Danh mục VL_DC_TB'!$D$112</f>
        <v>6.6943999999999999</v>
      </c>
    </row>
    <row r="54" spans="1:8">
      <c r="A54" s="46">
        <v>3</v>
      </c>
      <c r="B54" s="54"/>
      <c r="C54" s="70" t="s">
        <v>130</v>
      </c>
      <c r="D54" s="56" t="s">
        <v>4</v>
      </c>
      <c r="E54" s="360">
        <v>0.4</v>
      </c>
      <c r="F54" s="55">
        <v>2.0000000000000001E-4</v>
      </c>
      <c r="G54" s="135">
        <f t="shared" si="0"/>
        <v>6.4000000000000005E-4</v>
      </c>
      <c r="H54" s="132">
        <f>G54*'Danh mục VL_DC_TB'!$D$112</f>
        <v>1.3388800000000001</v>
      </c>
    </row>
    <row r="55" spans="1:8">
      <c r="A55" s="46">
        <v>4</v>
      </c>
      <c r="B55" s="240"/>
      <c r="C55" s="70" t="s">
        <v>97</v>
      </c>
      <c r="D55" s="68" t="s">
        <v>4</v>
      </c>
      <c r="E55" s="360">
        <v>0.1</v>
      </c>
      <c r="F55" s="70">
        <v>9.2799999999999994E-2</v>
      </c>
      <c r="G55" s="135">
        <f t="shared" si="0"/>
        <v>7.424E-2</v>
      </c>
      <c r="H55" s="132">
        <f>G55*'Danh mục VL_DC_TB'!$D$112</f>
        <v>155.31008</v>
      </c>
    </row>
    <row r="56" spans="1:8">
      <c r="A56" s="46">
        <v>5</v>
      </c>
      <c r="B56" s="240"/>
      <c r="C56" s="70" t="s">
        <v>98</v>
      </c>
      <c r="D56" s="68" t="s">
        <v>4</v>
      </c>
      <c r="E56" s="248">
        <v>0.04</v>
      </c>
      <c r="F56" s="70">
        <v>9.2799999999999994E-2</v>
      </c>
      <c r="G56" s="135">
        <f t="shared" si="0"/>
        <v>2.9696E-2</v>
      </c>
      <c r="H56" s="132">
        <f>G56*'Danh mục VL_DC_TB'!$D$112</f>
        <v>62.124032</v>
      </c>
    </row>
    <row r="57" spans="1:8">
      <c r="A57" s="46">
        <v>6</v>
      </c>
      <c r="B57" s="240"/>
      <c r="C57" s="70" t="s">
        <v>99</v>
      </c>
      <c r="D57" s="68" t="s">
        <v>5</v>
      </c>
      <c r="E57" s="248">
        <v>0.04</v>
      </c>
      <c r="F57" s="70">
        <v>0.55359999999999998</v>
      </c>
      <c r="G57" s="135">
        <f t="shared" si="0"/>
        <v>0.177152</v>
      </c>
      <c r="H57" s="132">
        <f>G57*'Danh mục VL_DC_TB'!$D$112</f>
        <v>370.60198400000002</v>
      </c>
    </row>
    <row r="58" spans="1:8">
      <c r="A58" s="46"/>
      <c r="B58" s="54"/>
      <c r="C58" s="70" t="s">
        <v>287</v>
      </c>
      <c r="D58" s="56" t="s">
        <v>61</v>
      </c>
      <c r="E58" s="85"/>
      <c r="F58" s="55">
        <v>5</v>
      </c>
      <c r="G58" s="135">
        <f>0.05*SUM(G52:G57)</f>
        <v>9.6790400000000026E-2</v>
      </c>
      <c r="H58" s="132">
        <f>G58*'Danh mục VL_DC_TB'!$D$112</f>
        <v>202.48551680000006</v>
      </c>
    </row>
    <row r="59" spans="1:8" ht="54">
      <c r="A59" s="240"/>
      <c r="B59" s="54" t="s">
        <v>477</v>
      </c>
      <c r="C59" s="70"/>
      <c r="D59" s="239"/>
      <c r="E59" s="85"/>
      <c r="F59" s="240"/>
      <c r="G59" s="135">
        <f>G64*21</f>
        <v>0.36570239999999998</v>
      </c>
      <c r="H59" s="132">
        <f>G59*'Danh mục VL_DC_TB'!$D$112</f>
        <v>765.04942080000001</v>
      </c>
    </row>
    <row r="60" spans="1:8">
      <c r="A60" s="46">
        <v>1</v>
      </c>
      <c r="B60" s="240"/>
      <c r="C60" s="70" t="s">
        <v>97</v>
      </c>
      <c r="D60" s="68" t="s">
        <v>4</v>
      </c>
      <c r="E60" s="360">
        <v>0.1</v>
      </c>
      <c r="F60" s="70">
        <v>9.2799999999999994E-2</v>
      </c>
      <c r="G60" s="135">
        <f t="shared" ref="G60:G93" si="1">E60*8*F60</f>
        <v>7.424E-2</v>
      </c>
      <c r="H60" s="132">
        <f>G60*'Danh mục VL_DC_TB'!$D$112</f>
        <v>155.31008</v>
      </c>
    </row>
    <row r="61" spans="1:8">
      <c r="A61" s="46">
        <v>2</v>
      </c>
      <c r="B61" s="240"/>
      <c r="C61" s="70" t="s">
        <v>98</v>
      </c>
      <c r="D61" s="68" t="s">
        <v>4</v>
      </c>
      <c r="E61" s="248">
        <v>0.04</v>
      </c>
      <c r="F61" s="70">
        <v>9.2799999999999994E-2</v>
      </c>
      <c r="G61" s="135">
        <f t="shared" si="1"/>
        <v>2.9696E-2</v>
      </c>
      <c r="H61" s="132">
        <f>G61*'Danh mục VL_DC_TB'!$D$112</f>
        <v>62.124032</v>
      </c>
    </row>
    <row r="62" spans="1:8">
      <c r="A62" s="46">
        <v>3</v>
      </c>
      <c r="B62" s="240"/>
      <c r="C62" s="70" t="s">
        <v>99</v>
      </c>
      <c r="D62" s="68" t="s">
        <v>5</v>
      </c>
      <c r="E62" s="248">
        <v>0.04</v>
      </c>
      <c r="F62" s="70">
        <v>0.55359999999999998</v>
      </c>
      <c r="G62" s="135">
        <f t="shared" si="1"/>
        <v>0.177152</v>
      </c>
      <c r="H62" s="132">
        <f>G62*'Danh mục VL_DC_TB'!$D$112</f>
        <v>370.60198400000002</v>
      </c>
    </row>
    <row r="63" spans="1:8">
      <c r="A63" s="46">
        <v>4</v>
      </c>
      <c r="B63" s="240"/>
      <c r="C63" s="70" t="s">
        <v>100</v>
      </c>
      <c r="D63" s="68" t="s">
        <v>4</v>
      </c>
      <c r="E63" s="361">
        <v>2</v>
      </c>
      <c r="F63" s="70">
        <v>4.1999999999999997E-3</v>
      </c>
      <c r="G63" s="135">
        <f t="shared" si="1"/>
        <v>6.7199999999999996E-2</v>
      </c>
      <c r="H63" s="132">
        <f>G63*'Danh mục VL_DC_TB'!$D$112</f>
        <v>140.58239999999998</v>
      </c>
    </row>
    <row r="64" spans="1:8">
      <c r="A64" s="46">
        <v>5</v>
      </c>
      <c r="B64" s="54"/>
      <c r="C64" s="70" t="s">
        <v>287</v>
      </c>
      <c r="D64" s="56" t="s">
        <v>61</v>
      </c>
      <c r="E64" s="85"/>
      <c r="F64" s="55">
        <v>5</v>
      </c>
      <c r="G64" s="135">
        <f>0.05*SUM(G60:G63)</f>
        <v>1.74144E-2</v>
      </c>
      <c r="H64" s="132">
        <f>G64*'Danh mục VL_DC_TB'!$D$112</f>
        <v>36.4309248</v>
      </c>
    </row>
    <row r="65" spans="1:8">
      <c r="A65" s="240"/>
      <c r="B65" s="54" t="s">
        <v>151</v>
      </c>
      <c r="C65" s="70"/>
      <c r="D65" s="239"/>
      <c r="E65" s="85"/>
      <c r="F65" s="240"/>
      <c r="G65" s="135">
        <f>G70*21</f>
        <v>3.0428496000000007</v>
      </c>
      <c r="H65" s="132">
        <f>G65*'Danh mục VL_DC_TB'!$D$112</f>
        <v>6365.6413632000013</v>
      </c>
    </row>
    <row r="66" spans="1:8">
      <c r="A66" s="46">
        <v>1</v>
      </c>
      <c r="B66" s="54"/>
      <c r="C66" s="70" t="s">
        <v>506</v>
      </c>
      <c r="D66" s="56" t="s">
        <v>4</v>
      </c>
      <c r="E66" s="360">
        <v>2.2000000000000002</v>
      </c>
      <c r="F66" s="55">
        <v>0.14070000000000002</v>
      </c>
      <c r="G66" s="135">
        <f t="shared" si="1"/>
        <v>2.4763200000000007</v>
      </c>
      <c r="H66" s="132">
        <f>G66*'Danh mục VL_DC_TB'!$D$112</f>
        <v>5180.4614400000019</v>
      </c>
    </row>
    <row r="67" spans="1:8">
      <c r="A67" s="46">
        <v>2</v>
      </c>
      <c r="B67" s="240"/>
      <c r="C67" s="70" t="s">
        <v>97</v>
      </c>
      <c r="D67" s="68" t="s">
        <v>4</v>
      </c>
      <c r="E67" s="360">
        <v>0.1</v>
      </c>
      <c r="F67" s="70">
        <v>0.13919999999999999</v>
      </c>
      <c r="G67" s="135">
        <f t="shared" si="1"/>
        <v>0.11136</v>
      </c>
      <c r="H67" s="132">
        <f>G67*'Danh mục VL_DC_TB'!$D$112</f>
        <v>232.96512000000001</v>
      </c>
    </row>
    <row r="68" spans="1:8">
      <c r="A68" s="46">
        <v>3</v>
      </c>
      <c r="B68" s="240"/>
      <c r="C68" s="70" t="s">
        <v>98</v>
      </c>
      <c r="D68" s="68" t="s">
        <v>4</v>
      </c>
      <c r="E68" s="248">
        <v>0.04</v>
      </c>
      <c r="F68" s="70">
        <v>0.13919999999999999</v>
      </c>
      <c r="G68" s="135">
        <f t="shared" si="1"/>
        <v>4.4544E-2</v>
      </c>
      <c r="H68" s="132">
        <f>G68*'Danh mục VL_DC_TB'!$D$112</f>
        <v>93.186048</v>
      </c>
    </row>
    <row r="69" spans="1:8">
      <c r="A69" s="46">
        <v>4</v>
      </c>
      <c r="B69" s="240"/>
      <c r="C69" s="70" t="s">
        <v>99</v>
      </c>
      <c r="D69" s="68" t="s">
        <v>5</v>
      </c>
      <c r="E69" s="248">
        <v>0.04</v>
      </c>
      <c r="F69" s="70">
        <v>0.83039999999999992</v>
      </c>
      <c r="G69" s="135">
        <f t="shared" si="1"/>
        <v>0.26572799999999996</v>
      </c>
      <c r="H69" s="132">
        <f>G69*'Danh mục VL_DC_TB'!$D$112</f>
        <v>555.90297599999997</v>
      </c>
    </row>
    <row r="70" spans="1:8">
      <c r="A70" s="46"/>
      <c r="B70" s="54"/>
      <c r="C70" s="70" t="s">
        <v>287</v>
      </c>
      <c r="D70" s="56" t="s">
        <v>61</v>
      </c>
      <c r="E70" s="85"/>
      <c r="F70" s="55">
        <v>5</v>
      </c>
      <c r="G70" s="135">
        <f>0.05*SUM(G66:G69)</f>
        <v>0.14489760000000004</v>
      </c>
      <c r="H70" s="132">
        <f>G70*'Danh mục VL_DC_TB'!$D$112</f>
        <v>303.12577920000007</v>
      </c>
    </row>
    <row r="71" spans="1:8" ht="36">
      <c r="A71" s="240"/>
      <c r="B71" s="54" t="s">
        <v>478</v>
      </c>
      <c r="C71" s="70"/>
      <c r="D71" s="239"/>
      <c r="E71" s="85"/>
      <c r="F71" s="240"/>
      <c r="G71" s="135">
        <f>G78*21</f>
        <v>18.322281600000004</v>
      </c>
      <c r="H71" s="132">
        <f>G71*'Danh mục VL_DC_TB'!$D$112</f>
        <v>38330.213107200005</v>
      </c>
    </row>
    <row r="72" spans="1:8">
      <c r="A72" s="46">
        <v>1</v>
      </c>
      <c r="B72" s="54"/>
      <c r="C72" s="70" t="s">
        <v>506</v>
      </c>
      <c r="D72" s="56" t="s">
        <v>4</v>
      </c>
      <c r="E72" s="360">
        <v>2.2000000000000002</v>
      </c>
      <c r="F72" s="55">
        <v>0.84420000000000006</v>
      </c>
      <c r="G72" s="135">
        <f t="shared" si="1"/>
        <v>14.857920000000002</v>
      </c>
      <c r="H72" s="132">
        <f>G72*'Danh mục VL_DC_TB'!$D$112</f>
        <v>31082.768640000002</v>
      </c>
    </row>
    <row r="73" spans="1:8">
      <c r="A73" s="46"/>
      <c r="B73" s="54"/>
      <c r="C73" s="70" t="s">
        <v>76</v>
      </c>
      <c r="D73" s="56" t="s">
        <v>5</v>
      </c>
      <c r="E73" s="360">
        <v>0.4</v>
      </c>
      <c r="F73" s="55">
        <v>1.7999999999999999E-2</v>
      </c>
      <c r="G73" s="135">
        <f>E73*8*F73</f>
        <v>5.7599999999999998E-2</v>
      </c>
      <c r="H73" s="132">
        <f>G73*'Danh mục VL_DC_TB'!$D$112</f>
        <v>120.4992</v>
      </c>
    </row>
    <row r="74" spans="1:8">
      <c r="A74" s="46">
        <v>3</v>
      </c>
      <c r="B74" s="54"/>
      <c r="C74" s="70" t="s">
        <v>130</v>
      </c>
      <c r="D74" s="56" t="s">
        <v>4</v>
      </c>
      <c r="E74" s="360">
        <v>0.4</v>
      </c>
      <c r="F74" s="55">
        <v>1.4000000000000002E-3</v>
      </c>
      <c r="G74" s="135">
        <f t="shared" si="1"/>
        <v>4.4800000000000005E-3</v>
      </c>
      <c r="H74" s="132">
        <f>G74*'Danh mục VL_DC_TB'!$D$112</f>
        <v>9.3721600000000009</v>
      </c>
    </row>
    <row r="75" spans="1:8">
      <c r="A75" s="46">
        <v>5</v>
      </c>
      <c r="B75" s="240"/>
      <c r="C75" s="70" t="s">
        <v>97</v>
      </c>
      <c r="D75" s="68" t="s">
        <v>4</v>
      </c>
      <c r="E75" s="360">
        <v>0.1</v>
      </c>
      <c r="F75" s="70">
        <v>0.83519999999999994</v>
      </c>
      <c r="G75" s="135">
        <f t="shared" si="1"/>
        <v>0.66815999999999998</v>
      </c>
      <c r="H75" s="132">
        <f>G75*'Danh mục VL_DC_TB'!$D$112</f>
        <v>1397.79072</v>
      </c>
    </row>
    <row r="76" spans="1:8">
      <c r="A76" s="46">
        <v>6</v>
      </c>
      <c r="B76" s="240"/>
      <c r="C76" s="70" t="s">
        <v>98</v>
      </c>
      <c r="D76" s="68" t="s">
        <v>4</v>
      </c>
      <c r="E76" s="248">
        <v>0.04</v>
      </c>
      <c r="F76" s="70">
        <v>0.83519999999999994</v>
      </c>
      <c r="G76" s="135">
        <f t="shared" si="1"/>
        <v>0.267264</v>
      </c>
      <c r="H76" s="132">
        <f>G76*'Danh mục VL_DC_TB'!$D$112</f>
        <v>559.11628800000005</v>
      </c>
    </row>
    <row r="77" spans="1:8">
      <c r="A77" s="46">
        <v>7</v>
      </c>
      <c r="B77" s="240"/>
      <c r="C77" s="70" t="s">
        <v>99</v>
      </c>
      <c r="D77" s="68" t="s">
        <v>5</v>
      </c>
      <c r="E77" s="248">
        <v>0.04</v>
      </c>
      <c r="F77" s="70">
        <v>4.9824000000000002</v>
      </c>
      <c r="G77" s="135">
        <f t="shared" si="1"/>
        <v>1.594368</v>
      </c>
      <c r="H77" s="132">
        <f>G77*'Danh mục VL_DC_TB'!$D$112</f>
        <v>3335.417856</v>
      </c>
    </row>
    <row r="78" spans="1:8">
      <c r="A78" s="46">
        <v>8</v>
      </c>
      <c r="B78" s="54"/>
      <c r="C78" s="70" t="s">
        <v>287</v>
      </c>
      <c r="D78" s="56" t="s">
        <v>61</v>
      </c>
      <c r="E78" s="85"/>
      <c r="F78" s="55">
        <v>5</v>
      </c>
      <c r="G78" s="135">
        <f>0.05*SUM(G72:G77)</f>
        <v>0.8724896000000002</v>
      </c>
      <c r="H78" s="132">
        <f>G78*'Danh mục VL_DC_TB'!$D$112</f>
        <v>1825.2482432000004</v>
      </c>
    </row>
    <row r="79" spans="1:8">
      <c r="A79" s="240"/>
      <c r="B79" s="54" t="s">
        <v>153</v>
      </c>
      <c r="C79" s="70"/>
      <c r="D79" s="239"/>
      <c r="E79" s="85"/>
      <c r="F79" s="240"/>
      <c r="G79" s="135">
        <f>G86*21</f>
        <v>14.623324800000002</v>
      </c>
      <c r="H79" s="132">
        <f>G79*'Danh mục VL_DC_TB'!$D$112</f>
        <v>30591.995481600006</v>
      </c>
    </row>
    <row r="80" spans="1:8">
      <c r="A80" s="46">
        <v>1</v>
      </c>
      <c r="B80" s="54"/>
      <c r="C80" s="70" t="s">
        <v>506</v>
      </c>
      <c r="D80" s="56" t="s">
        <v>4</v>
      </c>
      <c r="E80" s="360">
        <v>2.2000000000000002</v>
      </c>
      <c r="F80" s="70">
        <v>0.65660000000000007</v>
      </c>
      <c r="G80" s="135">
        <f t="shared" si="1"/>
        <v>11.556160000000002</v>
      </c>
      <c r="H80" s="132">
        <f>G80*'Danh mục VL_DC_TB'!$D$112</f>
        <v>24175.486720000004</v>
      </c>
    </row>
    <row r="81" spans="1:8">
      <c r="A81" s="46">
        <v>2</v>
      </c>
      <c r="B81" s="54"/>
      <c r="C81" s="70" t="s">
        <v>76</v>
      </c>
      <c r="D81" s="56" t="s">
        <v>5</v>
      </c>
      <c r="E81" s="360">
        <v>0.4</v>
      </c>
      <c r="F81" s="70">
        <v>0.105</v>
      </c>
      <c r="G81" s="135">
        <f t="shared" si="1"/>
        <v>0.33600000000000002</v>
      </c>
      <c r="H81" s="132">
        <f>G81*'Danh mục VL_DC_TB'!$D$112</f>
        <v>702.91200000000003</v>
      </c>
    </row>
    <row r="82" spans="1:8">
      <c r="A82" s="46">
        <v>3</v>
      </c>
      <c r="B82" s="54"/>
      <c r="C82" s="70" t="s">
        <v>130</v>
      </c>
      <c r="D82" s="56" t="s">
        <v>4</v>
      </c>
      <c r="E82" s="360">
        <v>0.4</v>
      </c>
      <c r="F82" s="70">
        <v>2.1000000000000001E-2</v>
      </c>
      <c r="G82" s="135">
        <f t="shared" si="1"/>
        <v>6.720000000000001E-2</v>
      </c>
      <c r="H82" s="132">
        <f>G82*'Danh mục VL_DC_TB'!$D$112</f>
        <v>140.58240000000001</v>
      </c>
    </row>
    <row r="83" spans="1:8">
      <c r="A83" s="46">
        <v>4</v>
      </c>
      <c r="B83" s="240"/>
      <c r="C83" s="70" t="s">
        <v>97</v>
      </c>
      <c r="D83" s="68" t="s">
        <v>4</v>
      </c>
      <c r="E83" s="360">
        <v>0.1</v>
      </c>
      <c r="F83" s="70">
        <v>0.64960000000000007</v>
      </c>
      <c r="G83" s="135">
        <f t="shared" si="1"/>
        <v>0.51968000000000003</v>
      </c>
      <c r="H83" s="132">
        <f>G83*'Danh mục VL_DC_TB'!$D$112</f>
        <v>1087.17056</v>
      </c>
    </row>
    <row r="84" spans="1:8">
      <c r="A84" s="46">
        <v>5</v>
      </c>
      <c r="B84" s="240"/>
      <c r="C84" s="70" t="s">
        <v>98</v>
      </c>
      <c r="D84" s="68" t="s">
        <v>4</v>
      </c>
      <c r="E84" s="248">
        <v>0.04</v>
      </c>
      <c r="F84" s="70">
        <v>0.64960000000000007</v>
      </c>
      <c r="G84" s="135">
        <f t="shared" si="1"/>
        <v>0.20787200000000003</v>
      </c>
      <c r="H84" s="132">
        <f>G84*'Danh mục VL_DC_TB'!$D$112</f>
        <v>434.86822400000005</v>
      </c>
    </row>
    <row r="85" spans="1:8">
      <c r="A85" s="46">
        <v>6</v>
      </c>
      <c r="B85" s="240"/>
      <c r="C85" s="70" t="s">
        <v>99</v>
      </c>
      <c r="D85" s="68" t="s">
        <v>5</v>
      </c>
      <c r="E85" s="248">
        <v>0.04</v>
      </c>
      <c r="F85" s="70">
        <v>3.8752000000000004</v>
      </c>
      <c r="G85" s="135">
        <f t="shared" si="1"/>
        <v>1.2400640000000001</v>
      </c>
      <c r="H85" s="132">
        <f>G85*'Danh mục VL_DC_TB'!$D$112</f>
        <v>2594.2138880000002</v>
      </c>
    </row>
    <row r="86" spans="1:8">
      <c r="A86" s="46">
        <v>7</v>
      </c>
      <c r="B86" s="54"/>
      <c r="C86" s="70" t="s">
        <v>287</v>
      </c>
      <c r="D86" s="56" t="s">
        <v>61</v>
      </c>
      <c r="E86" s="85"/>
      <c r="F86" s="55">
        <v>5</v>
      </c>
      <c r="G86" s="135">
        <f>0.05*SUM(G80:G85)</f>
        <v>0.6963488000000001</v>
      </c>
      <c r="H86" s="132">
        <f>G86*'Danh mục VL_DC_TB'!$D$112</f>
        <v>1456.7616896000002</v>
      </c>
    </row>
    <row r="87" spans="1:8" ht="54">
      <c r="A87" s="240"/>
      <c r="B87" s="54" t="s">
        <v>154</v>
      </c>
      <c r="C87" s="70"/>
      <c r="D87" s="239"/>
      <c r="E87" s="85"/>
      <c r="F87" s="240"/>
      <c r="G87" s="135">
        <f>G94*21</f>
        <v>10.162992000000001</v>
      </c>
      <c r="H87" s="132">
        <f>G87*'Danh mục VL_DC_TB'!$D$112</f>
        <v>21260.979264000001</v>
      </c>
    </row>
    <row r="88" spans="1:8">
      <c r="A88" s="46">
        <v>1</v>
      </c>
      <c r="B88" s="54"/>
      <c r="C88" s="70" t="s">
        <v>506</v>
      </c>
      <c r="D88" s="56" t="s">
        <v>4</v>
      </c>
      <c r="E88" s="360">
        <v>2.2000000000000002</v>
      </c>
      <c r="F88" s="55">
        <v>0.46900000000000008</v>
      </c>
      <c r="G88" s="135">
        <f t="shared" si="1"/>
        <v>8.2544000000000022</v>
      </c>
      <c r="H88" s="132">
        <f>G88*'Danh mục VL_DC_TB'!$D$112</f>
        <v>17268.204800000003</v>
      </c>
    </row>
    <row r="89" spans="1:8">
      <c r="A89" s="46">
        <v>2</v>
      </c>
      <c r="B89" s="54"/>
      <c r="C89" s="70" t="s">
        <v>76</v>
      </c>
      <c r="D89" s="56" t="s">
        <v>5</v>
      </c>
      <c r="E89" s="360">
        <v>0.4</v>
      </c>
      <c r="F89" s="55">
        <v>5.000000000000001E-3</v>
      </c>
      <c r="G89" s="135">
        <f t="shared" si="1"/>
        <v>1.6000000000000004E-2</v>
      </c>
      <c r="H89" s="132">
        <f>G89*'Danh mục VL_DC_TB'!$D$112</f>
        <v>33.472000000000008</v>
      </c>
    </row>
    <row r="90" spans="1:8">
      <c r="A90" s="46">
        <v>3</v>
      </c>
      <c r="B90" s="54"/>
      <c r="C90" s="70" t="s">
        <v>130</v>
      </c>
      <c r="D90" s="56" t="s">
        <v>4</v>
      </c>
      <c r="E90" s="360">
        <v>0.4</v>
      </c>
      <c r="F90" s="55">
        <v>1E-3</v>
      </c>
      <c r="G90" s="135">
        <f t="shared" si="1"/>
        <v>3.2000000000000002E-3</v>
      </c>
      <c r="H90" s="132">
        <f>G90*'Danh mục VL_DC_TB'!$D$112</f>
        <v>6.6943999999999999</v>
      </c>
    </row>
    <row r="91" spans="1:8">
      <c r="A91" s="46">
        <v>4</v>
      </c>
      <c r="B91" s="240"/>
      <c r="C91" s="70" t="s">
        <v>97</v>
      </c>
      <c r="D91" s="68" t="s">
        <v>4</v>
      </c>
      <c r="E91" s="360">
        <v>0.1</v>
      </c>
      <c r="F91" s="70">
        <v>0.46399999999999997</v>
      </c>
      <c r="G91" s="135">
        <f t="shared" si="1"/>
        <v>0.37119999999999997</v>
      </c>
      <c r="H91" s="132">
        <f>G91*'Danh mục VL_DC_TB'!$D$112</f>
        <v>776.55039999999997</v>
      </c>
    </row>
    <row r="92" spans="1:8">
      <c r="A92" s="46">
        <v>5</v>
      </c>
      <c r="B92" s="240"/>
      <c r="C92" s="70" t="s">
        <v>98</v>
      </c>
      <c r="D92" s="68" t="s">
        <v>4</v>
      </c>
      <c r="E92" s="248">
        <v>0.04</v>
      </c>
      <c r="F92" s="70">
        <v>0.46399999999999997</v>
      </c>
      <c r="G92" s="135">
        <f t="shared" si="1"/>
        <v>0.14848</v>
      </c>
      <c r="H92" s="132">
        <f>G92*'Danh mục VL_DC_TB'!$D$112</f>
        <v>310.62016</v>
      </c>
    </row>
    <row r="93" spans="1:8">
      <c r="A93" s="46">
        <v>6</v>
      </c>
      <c r="B93" s="240"/>
      <c r="C93" s="70" t="s">
        <v>99</v>
      </c>
      <c r="D93" s="68" t="s">
        <v>5</v>
      </c>
      <c r="E93" s="248">
        <v>0.04</v>
      </c>
      <c r="F93" s="70">
        <v>2.7680000000000002</v>
      </c>
      <c r="G93" s="135">
        <f t="shared" si="1"/>
        <v>0.8857600000000001</v>
      </c>
      <c r="H93" s="132">
        <f>G93*'Danh mục VL_DC_TB'!$D$112</f>
        <v>1853.0099200000002</v>
      </c>
    </row>
    <row r="94" spans="1:8">
      <c r="A94" s="46">
        <v>7</v>
      </c>
      <c r="B94" s="54"/>
      <c r="C94" s="70" t="s">
        <v>287</v>
      </c>
      <c r="D94" s="56" t="s">
        <v>61</v>
      </c>
      <c r="E94" s="85"/>
      <c r="F94" s="55">
        <v>5</v>
      </c>
      <c r="G94" s="135">
        <f>0.05*SUM(G88:G93)</f>
        <v>0.48395200000000005</v>
      </c>
      <c r="H94" s="132">
        <f>G94*'Danh mục VL_DC_TB'!$D$112</f>
        <v>1012.4275840000001</v>
      </c>
    </row>
    <row r="95" spans="1:8" ht="72">
      <c r="A95" s="240"/>
      <c r="B95" s="54" t="s">
        <v>155</v>
      </c>
      <c r="C95" s="70"/>
      <c r="D95" s="239"/>
      <c r="E95" s="85"/>
      <c r="F95" s="240"/>
      <c r="G95" s="135">
        <f>G100*21</f>
        <v>2.0285664000000003</v>
      </c>
      <c r="H95" s="132">
        <f>G95*'Danh mục VL_DC_TB'!$D$112</f>
        <v>4243.7609088000008</v>
      </c>
    </row>
    <row r="96" spans="1:8">
      <c r="A96" s="46">
        <v>1</v>
      </c>
      <c r="B96" s="54"/>
      <c r="C96" s="70" t="s">
        <v>506</v>
      </c>
      <c r="D96" s="56" t="s">
        <v>4</v>
      </c>
      <c r="E96" s="360">
        <v>2.2000000000000002</v>
      </c>
      <c r="F96" s="55">
        <v>9.3799999999999994E-2</v>
      </c>
      <c r="G96" s="135">
        <f t="shared" ref="G96:G129" si="2">E96*8*F96</f>
        <v>1.6508800000000001</v>
      </c>
      <c r="H96" s="132">
        <f>G96*'Danh mục VL_DC_TB'!$D$112</f>
        <v>3453.6409600000002</v>
      </c>
    </row>
    <row r="97" spans="1:8">
      <c r="A97" s="46">
        <v>2</v>
      </c>
      <c r="B97" s="240"/>
      <c r="C97" s="70" t="s">
        <v>97</v>
      </c>
      <c r="D97" s="68" t="s">
        <v>4</v>
      </c>
      <c r="E97" s="360">
        <v>0.1</v>
      </c>
      <c r="F97" s="70">
        <v>9.2799999999999994E-2</v>
      </c>
      <c r="G97" s="135">
        <f t="shared" si="2"/>
        <v>7.424E-2</v>
      </c>
      <c r="H97" s="132">
        <f>G97*'Danh mục VL_DC_TB'!$D$112</f>
        <v>155.31008</v>
      </c>
    </row>
    <row r="98" spans="1:8">
      <c r="A98" s="46">
        <v>3</v>
      </c>
      <c r="B98" s="240"/>
      <c r="C98" s="70" t="s">
        <v>98</v>
      </c>
      <c r="D98" s="68" t="s">
        <v>4</v>
      </c>
      <c r="E98" s="248">
        <v>0.04</v>
      </c>
      <c r="F98" s="70">
        <v>9.2799999999999994E-2</v>
      </c>
      <c r="G98" s="135">
        <f t="shared" si="2"/>
        <v>2.9696E-2</v>
      </c>
      <c r="H98" s="132">
        <f>G98*'Danh mục VL_DC_TB'!$D$112</f>
        <v>62.124032</v>
      </c>
    </row>
    <row r="99" spans="1:8">
      <c r="A99" s="46">
        <v>4</v>
      </c>
      <c r="B99" s="240"/>
      <c r="C99" s="70" t="s">
        <v>99</v>
      </c>
      <c r="D99" s="68" t="s">
        <v>5</v>
      </c>
      <c r="E99" s="248">
        <v>0.04</v>
      </c>
      <c r="F99" s="70">
        <v>0.55359999999999998</v>
      </c>
      <c r="G99" s="135">
        <f t="shared" si="2"/>
        <v>0.177152</v>
      </c>
      <c r="H99" s="132">
        <f>G99*'Danh mục VL_DC_TB'!$D$112</f>
        <v>370.60198400000002</v>
      </c>
    </row>
    <row r="100" spans="1:8" s="337" customFormat="1">
      <c r="A100" s="363">
        <v>5</v>
      </c>
      <c r="B100" s="368"/>
      <c r="C100" s="333" t="s">
        <v>287</v>
      </c>
      <c r="D100" s="348" t="s">
        <v>61</v>
      </c>
      <c r="E100" s="423"/>
      <c r="F100" s="424">
        <v>5</v>
      </c>
      <c r="G100" s="425">
        <f>0.05*SUM(G96:G99)</f>
        <v>9.6598400000000015E-2</v>
      </c>
      <c r="H100" s="426">
        <f>G100*'Danh mục VL_DC_TB'!$D$112</f>
        <v>202.08385280000005</v>
      </c>
    </row>
    <row r="101" spans="1:8">
      <c r="A101" s="240"/>
      <c r="B101" s="54" t="s">
        <v>156</v>
      </c>
      <c r="C101" s="70"/>
      <c r="D101" s="239"/>
      <c r="E101" s="85"/>
      <c r="F101" s="240"/>
      <c r="G101" s="135">
        <f>G108*21</f>
        <v>26.970081600000004</v>
      </c>
      <c r="H101" s="132">
        <f>G101*'Danh mục VL_DC_TB'!$D$112</f>
        <v>56421.410707200012</v>
      </c>
    </row>
    <row r="102" spans="1:8">
      <c r="A102" s="46">
        <v>1</v>
      </c>
      <c r="B102" s="54"/>
      <c r="C102" s="70" t="s">
        <v>506</v>
      </c>
      <c r="D102" s="56" t="s">
        <v>4</v>
      </c>
      <c r="E102" s="360">
        <v>2.2000000000000002</v>
      </c>
      <c r="F102" s="70">
        <v>1.2194</v>
      </c>
      <c r="G102" s="135">
        <f t="shared" si="2"/>
        <v>21.461440000000003</v>
      </c>
      <c r="H102" s="132">
        <f>G102*'Danh mục VL_DC_TB'!$D$112</f>
        <v>44897.332480000005</v>
      </c>
    </row>
    <row r="103" spans="1:8">
      <c r="A103" s="46">
        <v>2</v>
      </c>
      <c r="B103" s="54"/>
      <c r="C103" s="70" t="s">
        <v>76</v>
      </c>
      <c r="D103" s="56" t="s">
        <v>5</v>
      </c>
      <c r="E103" s="360">
        <v>0.4</v>
      </c>
      <c r="F103" s="70">
        <v>0.14849999999999999</v>
      </c>
      <c r="G103" s="135">
        <f t="shared" si="2"/>
        <v>0.47520000000000001</v>
      </c>
      <c r="H103" s="132">
        <f>G103*'Danh mục VL_DC_TB'!$D$112</f>
        <v>994.11840000000007</v>
      </c>
    </row>
    <row r="104" spans="1:8">
      <c r="A104" s="46">
        <v>3</v>
      </c>
      <c r="B104" s="54"/>
      <c r="C104" s="70" t="s">
        <v>130</v>
      </c>
      <c r="D104" s="56" t="s">
        <v>4</v>
      </c>
      <c r="E104" s="360">
        <v>0.4</v>
      </c>
      <c r="F104" s="70">
        <v>2.9690000000000001E-2</v>
      </c>
      <c r="G104" s="135">
        <f t="shared" si="2"/>
        <v>9.5008000000000009E-2</v>
      </c>
      <c r="H104" s="132">
        <f>G104*'Danh mục VL_DC_TB'!$D$112</f>
        <v>198.75673600000002</v>
      </c>
    </row>
    <row r="105" spans="1:8">
      <c r="A105" s="46">
        <v>4</v>
      </c>
      <c r="B105" s="240"/>
      <c r="C105" s="70" t="s">
        <v>97</v>
      </c>
      <c r="D105" s="68" t="s">
        <v>4</v>
      </c>
      <c r="E105" s="360">
        <v>0.1</v>
      </c>
      <c r="F105" s="70">
        <v>1.2063999999999999</v>
      </c>
      <c r="G105" s="135">
        <f t="shared" si="2"/>
        <v>0.96511999999999998</v>
      </c>
      <c r="H105" s="132">
        <f>G105*'Danh mục VL_DC_TB'!$D$112</f>
        <v>2019.0310399999998</v>
      </c>
    </row>
    <row r="106" spans="1:8">
      <c r="A106" s="46">
        <v>5</v>
      </c>
      <c r="B106" s="240"/>
      <c r="C106" s="70" t="s">
        <v>98</v>
      </c>
      <c r="D106" s="68" t="s">
        <v>4</v>
      </c>
      <c r="E106" s="248">
        <v>0.04</v>
      </c>
      <c r="F106" s="70">
        <v>1.2063999999999999</v>
      </c>
      <c r="G106" s="135">
        <f t="shared" si="2"/>
        <v>0.386048</v>
      </c>
      <c r="H106" s="132">
        <f>G106*'Danh mục VL_DC_TB'!$D$112</f>
        <v>807.61241600000005</v>
      </c>
    </row>
    <row r="107" spans="1:8">
      <c r="A107" s="46">
        <v>6</v>
      </c>
      <c r="B107" s="240"/>
      <c r="C107" s="70" t="s">
        <v>99</v>
      </c>
      <c r="D107" s="68" t="s">
        <v>5</v>
      </c>
      <c r="E107" s="248">
        <v>0.04</v>
      </c>
      <c r="F107" s="70">
        <v>7.1968000000000005</v>
      </c>
      <c r="G107" s="135">
        <f t="shared" si="2"/>
        <v>2.3029760000000001</v>
      </c>
      <c r="H107" s="132">
        <f>G107*'Danh mục VL_DC_TB'!$D$112</f>
        <v>4817.8257920000005</v>
      </c>
    </row>
    <row r="108" spans="1:8" s="337" customFormat="1">
      <c r="A108" s="363">
        <v>7</v>
      </c>
      <c r="B108" s="368"/>
      <c r="C108" s="333" t="s">
        <v>287</v>
      </c>
      <c r="D108" s="348" t="s">
        <v>61</v>
      </c>
      <c r="E108" s="423"/>
      <c r="F108" s="424">
        <v>5</v>
      </c>
      <c r="G108" s="425">
        <f>0.05*SUM(G102:G107)</f>
        <v>1.2842896000000001</v>
      </c>
      <c r="H108" s="426">
        <f>G108*'Danh mục VL_DC_TB'!$D$112</f>
        <v>2686.7338432000001</v>
      </c>
    </row>
    <row r="109" spans="1:8" ht="36">
      <c r="A109" s="240"/>
      <c r="B109" s="54" t="s">
        <v>150</v>
      </c>
      <c r="C109" s="70"/>
      <c r="D109" s="239"/>
      <c r="E109" s="85"/>
      <c r="F109" s="240"/>
      <c r="G109" s="135">
        <f>G114*21</f>
        <v>5.071416000000001</v>
      </c>
      <c r="H109" s="132">
        <f>G109*'Danh mục VL_DC_TB'!$D$112</f>
        <v>10609.402272000003</v>
      </c>
    </row>
    <row r="110" spans="1:8">
      <c r="A110" s="46">
        <v>1</v>
      </c>
      <c r="B110" s="54"/>
      <c r="C110" s="70" t="s">
        <v>506</v>
      </c>
      <c r="D110" s="56" t="s">
        <v>4</v>
      </c>
      <c r="E110" s="360">
        <v>2.2000000000000002</v>
      </c>
      <c r="F110" s="55">
        <v>0.23450000000000004</v>
      </c>
      <c r="G110" s="422">
        <f t="shared" si="2"/>
        <v>4.1272000000000011</v>
      </c>
      <c r="H110" s="132">
        <f>G110*'Danh mục VL_DC_TB'!$D$112</f>
        <v>8634.1024000000016</v>
      </c>
    </row>
    <row r="111" spans="1:8">
      <c r="A111" s="46">
        <v>2</v>
      </c>
      <c r="B111" s="240"/>
      <c r="C111" s="70" t="s">
        <v>97</v>
      </c>
      <c r="D111" s="68" t="s">
        <v>4</v>
      </c>
      <c r="E111" s="360">
        <v>0.1</v>
      </c>
      <c r="F111" s="70">
        <v>0.23199999999999998</v>
      </c>
      <c r="G111" s="422">
        <f t="shared" si="2"/>
        <v>0.18559999999999999</v>
      </c>
      <c r="H111" s="132">
        <f>G111*'Danh mục VL_DC_TB'!$D$112</f>
        <v>388.27519999999998</v>
      </c>
    </row>
    <row r="112" spans="1:8">
      <c r="A112" s="46">
        <v>3</v>
      </c>
      <c r="B112" s="240"/>
      <c r="C112" s="70" t="s">
        <v>98</v>
      </c>
      <c r="D112" s="68" t="s">
        <v>4</v>
      </c>
      <c r="E112" s="248">
        <v>0.04</v>
      </c>
      <c r="F112" s="70">
        <v>0.23199999999999998</v>
      </c>
      <c r="G112" s="135">
        <f t="shared" si="2"/>
        <v>7.424E-2</v>
      </c>
      <c r="H112" s="132">
        <f>G112*'Danh mục VL_DC_TB'!$D$112</f>
        <v>155.31008</v>
      </c>
    </row>
    <row r="113" spans="1:8">
      <c r="A113" s="46">
        <v>4</v>
      </c>
      <c r="B113" s="240"/>
      <c r="C113" s="70" t="s">
        <v>99</v>
      </c>
      <c r="D113" s="68" t="s">
        <v>5</v>
      </c>
      <c r="E113" s="248">
        <v>0.04</v>
      </c>
      <c r="F113" s="70">
        <v>1.3840000000000001</v>
      </c>
      <c r="G113" s="135">
        <f t="shared" si="2"/>
        <v>0.44288000000000005</v>
      </c>
      <c r="H113" s="132">
        <f>G113*'Danh mục VL_DC_TB'!$D$112</f>
        <v>926.5049600000001</v>
      </c>
    </row>
    <row r="114" spans="1:8" s="337" customFormat="1">
      <c r="A114" s="363">
        <v>5</v>
      </c>
      <c r="B114" s="368"/>
      <c r="C114" s="333" t="s">
        <v>287</v>
      </c>
      <c r="D114" s="348" t="s">
        <v>61</v>
      </c>
      <c r="E114" s="423"/>
      <c r="F114" s="424">
        <v>5</v>
      </c>
      <c r="G114" s="429">
        <f>0.05*SUM(G110:G113)</f>
        <v>0.24149600000000004</v>
      </c>
      <c r="H114" s="426">
        <f>G114*'Danh mục VL_DC_TB'!$D$112</f>
        <v>505.20963200000011</v>
      </c>
    </row>
    <row r="115" spans="1:8" ht="72">
      <c r="A115" s="240"/>
      <c r="B115" s="54" t="s">
        <v>479</v>
      </c>
      <c r="C115" s="70"/>
      <c r="D115" s="239"/>
      <c r="E115" s="85"/>
      <c r="F115" s="240"/>
      <c r="G115" s="135">
        <f>G124*21</f>
        <v>1.6707432000000004</v>
      </c>
      <c r="H115" s="132">
        <f>G115*'Danh mục VL_DC_TB'!$D$112</f>
        <v>3495.1947744000008</v>
      </c>
    </row>
    <row r="116" spans="1:8">
      <c r="A116" s="46">
        <v>1</v>
      </c>
      <c r="B116" s="54"/>
      <c r="C116" s="70" t="s">
        <v>506</v>
      </c>
      <c r="D116" s="56" t="s">
        <v>4</v>
      </c>
      <c r="E116" s="360">
        <v>2.2000000000000002</v>
      </c>
      <c r="F116" s="55">
        <v>4.6900000000000004E-2</v>
      </c>
      <c r="G116" s="135">
        <f t="shared" si="2"/>
        <v>0.82544000000000017</v>
      </c>
      <c r="H116" s="132">
        <f>G116*'Danh mục VL_DC_TB'!$D$112</f>
        <v>1726.8204800000003</v>
      </c>
    </row>
    <row r="117" spans="1:8">
      <c r="A117" s="46">
        <v>2</v>
      </c>
      <c r="B117" s="54"/>
      <c r="C117" s="70" t="s">
        <v>76</v>
      </c>
      <c r="D117" s="56" t="s">
        <v>5</v>
      </c>
      <c r="E117" s="360">
        <v>0.4</v>
      </c>
      <c r="F117" s="55">
        <v>0.1</v>
      </c>
      <c r="G117" s="132">
        <f>E117*8*F117</f>
        <v>0.32000000000000006</v>
      </c>
      <c r="H117" s="132">
        <f>G117*'Danh mục VL_DC_TB'!$D$112</f>
        <v>669.44000000000017</v>
      </c>
    </row>
    <row r="118" spans="1:8">
      <c r="A118" s="46">
        <v>3</v>
      </c>
      <c r="B118" s="54"/>
      <c r="C118" s="70" t="s">
        <v>130</v>
      </c>
      <c r="D118" s="56" t="s">
        <v>4</v>
      </c>
      <c r="E118" s="360">
        <v>0.4</v>
      </c>
      <c r="F118" s="55">
        <v>0.02</v>
      </c>
      <c r="G118" s="428">
        <f>E118*8*F118</f>
        <v>6.4000000000000001E-2</v>
      </c>
      <c r="H118" s="132">
        <f>G118*'Danh mục VL_DC_TB'!$D$112</f>
        <v>133.88800000000001</v>
      </c>
    </row>
    <row r="119" spans="1:8">
      <c r="A119" s="46">
        <v>4</v>
      </c>
      <c r="B119" s="240"/>
      <c r="C119" s="70" t="s">
        <v>97</v>
      </c>
      <c r="D119" s="68" t="s">
        <v>4</v>
      </c>
      <c r="E119" s="360">
        <v>0.1</v>
      </c>
      <c r="F119" s="70">
        <v>4.6399999999999997E-2</v>
      </c>
      <c r="G119" s="135">
        <f t="shared" si="2"/>
        <v>3.712E-2</v>
      </c>
      <c r="H119" s="132">
        <f>G119*'Danh mục VL_DC_TB'!$D$112</f>
        <v>77.65504</v>
      </c>
    </row>
    <row r="120" spans="1:8">
      <c r="A120" s="46">
        <v>5</v>
      </c>
      <c r="B120" s="240"/>
      <c r="C120" s="70" t="s">
        <v>98</v>
      </c>
      <c r="D120" s="68" t="s">
        <v>4</v>
      </c>
      <c r="E120" s="248">
        <v>0.04</v>
      </c>
      <c r="F120" s="70">
        <v>4.6399999999999997E-2</v>
      </c>
      <c r="G120" s="135">
        <f t="shared" si="2"/>
        <v>1.4848E-2</v>
      </c>
      <c r="H120" s="132">
        <f>G120*'Danh mục VL_DC_TB'!$D$112</f>
        <v>31.062016</v>
      </c>
    </row>
    <row r="121" spans="1:8">
      <c r="A121" s="46">
        <v>6</v>
      </c>
      <c r="B121" s="240"/>
      <c r="C121" s="70" t="s">
        <v>99</v>
      </c>
      <c r="D121" s="68" t="s">
        <v>5</v>
      </c>
      <c r="E121" s="248">
        <v>0.04</v>
      </c>
      <c r="F121" s="70">
        <v>0.27679999999999999</v>
      </c>
      <c r="G121" s="135">
        <f t="shared" si="2"/>
        <v>8.8576000000000002E-2</v>
      </c>
      <c r="H121" s="132">
        <f>G121*'Danh mục VL_DC_TB'!$D$112</f>
        <v>185.30099200000001</v>
      </c>
    </row>
    <row r="122" spans="1:8">
      <c r="A122" s="46">
        <v>7</v>
      </c>
      <c r="B122" s="240"/>
      <c r="C122" s="70" t="s">
        <v>100</v>
      </c>
      <c r="D122" s="68" t="s">
        <v>4</v>
      </c>
      <c r="E122" s="361">
        <v>2</v>
      </c>
      <c r="F122" s="70">
        <v>2.0999999999999999E-3</v>
      </c>
      <c r="G122" s="422">
        <f t="shared" si="2"/>
        <v>3.3599999999999998E-2</v>
      </c>
      <c r="H122" s="132">
        <f>G122*'Danh mục VL_DC_TB'!$D$112</f>
        <v>70.291199999999989</v>
      </c>
    </row>
    <row r="123" spans="1:8">
      <c r="A123" s="46">
        <v>8</v>
      </c>
      <c r="B123" s="240"/>
      <c r="C123" s="70" t="s">
        <v>101</v>
      </c>
      <c r="D123" s="68" t="s">
        <v>4</v>
      </c>
      <c r="E123" s="360">
        <v>1.5</v>
      </c>
      <c r="F123" s="70">
        <v>1.7299999999999999E-2</v>
      </c>
      <c r="G123" s="422">
        <f t="shared" si="2"/>
        <v>0.20760000000000001</v>
      </c>
      <c r="H123" s="132">
        <f>G123*'Danh mục VL_DC_TB'!$D$112</f>
        <v>434.29920000000004</v>
      </c>
    </row>
    <row r="124" spans="1:8" s="337" customFormat="1">
      <c r="A124" s="363">
        <v>9</v>
      </c>
      <c r="B124" s="368"/>
      <c r="C124" s="333" t="s">
        <v>287</v>
      </c>
      <c r="D124" s="348" t="s">
        <v>61</v>
      </c>
      <c r="E124" s="423"/>
      <c r="F124" s="424">
        <v>5</v>
      </c>
      <c r="G124" s="425">
        <f>0.05*SUM(G116:G123)</f>
        <v>7.9559200000000024E-2</v>
      </c>
      <c r="H124" s="426">
        <f>G124*'Danh mục VL_DC_TB'!$D$112</f>
        <v>166.43784640000004</v>
      </c>
    </row>
    <row r="125" spans="1:8" ht="36">
      <c r="A125" s="240"/>
      <c r="B125" s="54" t="s">
        <v>158</v>
      </c>
      <c r="C125" s="70"/>
      <c r="D125" s="239"/>
      <c r="E125" s="85"/>
      <c r="F125" s="240"/>
      <c r="G125" s="135">
        <f>G130*21</f>
        <v>1.0142832000000004</v>
      </c>
      <c r="H125" s="132">
        <f>G125*'Danh mục VL_DC_TB'!$D$112</f>
        <v>2121.8804544000009</v>
      </c>
    </row>
    <row r="126" spans="1:8">
      <c r="A126" s="46">
        <v>1</v>
      </c>
      <c r="B126" s="54"/>
      <c r="C126" s="70" t="s">
        <v>506</v>
      </c>
      <c r="D126" s="56" t="s">
        <v>4</v>
      </c>
      <c r="E126" s="360">
        <v>2.2000000000000002</v>
      </c>
      <c r="F126" s="55">
        <v>4.6900000000000004E-2</v>
      </c>
      <c r="G126" s="135">
        <f t="shared" si="2"/>
        <v>0.82544000000000017</v>
      </c>
      <c r="H126" s="132">
        <f>G126*'Danh mục VL_DC_TB'!$D$112</f>
        <v>1726.8204800000003</v>
      </c>
    </row>
    <row r="127" spans="1:8">
      <c r="A127" s="46">
        <v>5</v>
      </c>
      <c r="B127" s="240"/>
      <c r="C127" s="70" t="s">
        <v>97</v>
      </c>
      <c r="D127" s="68" t="s">
        <v>4</v>
      </c>
      <c r="E127" s="360">
        <v>0.1</v>
      </c>
      <c r="F127" s="70">
        <v>4.6399999999999997E-2</v>
      </c>
      <c r="G127" s="135">
        <f t="shared" si="2"/>
        <v>3.712E-2</v>
      </c>
      <c r="H127" s="132">
        <f>G127*'Danh mục VL_DC_TB'!$D$112</f>
        <v>77.65504</v>
      </c>
    </row>
    <row r="128" spans="1:8">
      <c r="A128" s="46">
        <v>6</v>
      </c>
      <c r="B128" s="240"/>
      <c r="C128" s="70" t="s">
        <v>98</v>
      </c>
      <c r="D128" s="68" t="s">
        <v>4</v>
      </c>
      <c r="E128" s="248">
        <v>0.04</v>
      </c>
      <c r="F128" s="70">
        <v>4.6399999999999997E-2</v>
      </c>
      <c r="G128" s="135">
        <f t="shared" si="2"/>
        <v>1.4848E-2</v>
      </c>
      <c r="H128" s="132">
        <f>G128*'Danh mục VL_DC_TB'!$D$112</f>
        <v>31.062016</v>
      </c>
    </row>
    <row r="129" spans="1:9">
      <c r="A129" s="46">
        <v>7</v>
      </c>
      <c r="B129" s="240"/>
      <c r="C129" s="70" t="s">
        <v>99</v>
      </c>
      <c r="D129" s="68" t="s">
        <v>5</v>
      </c>
      <c r="E129" s="248">
        <v>0.04</v>
      </c>
      <c r="F129" s="70">
        <v>0.27679999999999999</v>
      </c>
      <c r="G129" s="135">
        <f t="shared" si="2"/>
        <v>8.8576000000000002E-2</v>
      </c>
      <c r="H129" s="132">
        <f>G129*'Danh mục VL_DC_TB'!$D$112</f>
        <v>185.30099200000001</v>
      </c>
    </row>
    <row r="130" spans="1:9" s="337" customFormat="1">
      <c r="A130" s="363"/>
      <c r="B130" s="368"/>
      <c r="C130" s="333" t="s">
        <v>287</v>
      </c>
      <c r="D130" s="348" t="s">
        <v>61</v>
      </c>
      <c r="E130" s="423"/>
      <c r="F130" s="424">
        <v>5</v>
      </c>
      <c r="G130" s="429">
        <f>0.05*SUM(G126:G129)</f>
        <v>4.8299200000000014E-2</v>
      </c>
      <c r="H130" s="426">
        <f>G130*'Danh mục VL_DC_TB'!$D$112</f>
        <v>101.04192640000004</v>
      </c>
    </row>
    <row r="131" spans="1:9" ht="54">
      <c r="A131" s="240"/>
      <c r="B131" s="54" t="s">
        <v>234</v>
      </c>
      <c r="C131" s="70"/>
      <c r="D131" s="239"/>
      <c r="E131" s="85"/>
      <c r="F131" s="240"/>
      <c r="G131" s="135">
        <f>G135*21</f>
        <v>0.44271359999999998</v>
      </c>
      <c r="H131" s="132">
        <f>G131*'Danh mục VL_DC_TB'!$D$112</f>
        <v>926.15685120000001</v>
      </c>
    </row>
    <row r="132" spans="1:9">
      <c r="A132" s="46">
        <v>1</v>
      </c>
      <c r="B132" s="240"/>
      <c r="C132" s="70" t="s">
        <v>97</v>
      </c>
      <c r="D132" s="68" t="s">
        <v>4</v>
      </c>
      <c r="E132" s="360">
        <v>0.1</v>
      </c>
      <c r="F132" s="70">
        <v>0.13919999999999999</v>
      </c>
      <c r="G132" s="135">
        <f t="shared" ref="G132:G165" si="3">E132*8*F132</f>
        <v>0.11136</v>
      </c>
      <c r="H132" s="132">
        <f>G132*'Danh mục VL_DC_TB'!$D$112</f>
        <v>232.96512000000001</v>
      </c>
    </row>
    <row r="133" spans="1:9">
      <c r="A133" s="46">
        <v>2</v>
      </c>
      <c r="B133" s="240"/>
      <c r="C133" s="70" t="s">
        <v>98</v>
      </c>
      <c r="D133" s="68" t="s">
        <v>4</v>
      </c>
      <c r="E133" s="248">
        <v>0.04</v>
      </c>
      <c r="F133" s="70">
        <v>0.13919999999999999</v>
      </c>
      <c r="G133" s="135">
        <f t="shared" si="3"/>
        <v>4.4544E-2</v>
      </c>
      <c r="H133" s="132">
        <f>G133*'Danh mục VL_DC_TB'!$D$112</f>
        <v>93.186048</v>
      </c>
    </row>
    <row r="134" spans="1:9">
      <c r="A134" s="46">
        <v>3</v>
      </c>
      <c r="B134" s="240"/>
      <c r="C134" s="70" t="s">
        <v>99</v>
      </c>
      <c r="D134" s="68" t="s">
        <v>5</v>
      </c>
      <c r="E134" s="248">
        <v>0.04</v>
      </c>
      <c r="F134" s="70">
        <v>0.83039999999999992</v>
      </c>
      <c r="G134" s="135">
        <f t="shared" si="3"/>
        <v>0.26572799999999996</v>
      </c>
      <c r="H134" s="132">
        <f>G134*'Danh mục VL_DC_TB'!$D$112</f>
        <v>555.90297599999997</v>
      </c>
    </row>
    <row r="135" spans="1:9" s="337" customFormat="1">
      <c r="A135" s="363">
        <v>4</v>
      </c>
      <c r="B135" s="368"/>
      <c r="C135" s="333" t="s">
        <v>287</v>
      </c>
      <c r="D135" s="348" t="s">
        <v>61</v>
      </c>
      <c r="E135" s="423"/>
      <c r="F135" s="424">
        <v>5</v>
      </c>
      <c r="G135" s="425">
        <f>0.05*SUM(G132:G134)</f>
        <v>2.1081599999999999E-2</v>
      </c>
      <c r="H135" s="426">
        <f>G135*'Danh mục VL_DC_TB'!$D$112</f>
        <v>44.102707199999998</v>
      </c>
    </row>
    <row r="136" spans="1:9" ht="54" hidden="1">
      <c r="A136" s="240"/>
      <c r="B136" s="54" t="s">
        <v>233</v>
      </c>
      <c r="C136" s="70"/>
      <c r="D136" s="239"/>
      <c r="E136" s="85"/>
      <c r="F136" s="240"/>
      <c r="G136" s="135"/>
      <c r="H136" s="132"/>
      <c r="I136" s="34" t="s">
        <v>473</v>
      </c>
    </row>
    <row r="137" spans="1:9" ht="36" hidden="1">
      <c r="A137" s="46">
        <v>1</v>
      </c>
      <c r="B137" s="54"/>
      <c r="C137" s="70" t="s">
        <v>114</v>
      </c>
      <c r="D137" s="56" t="s">
        <v>4</v>
      </c>
      <c r="E137" s="248">
        <v>2.2000000000000002</v>
      </c>
      <c r="F137" s="55">
        <v>0.46900000000000008</v>
      </c>
      <c r="G137" s="135">
        <f t="shared" si="3"/>
        <v>8.2544000000000022</v>
      </c>
      <c r="H137" s="132">
        <f>G137*'Danh mục VL_DC_TB'!$D$112</f>
        <v>17268.204800000003</v>
      </c>
    </row>
    <row r="138" spans="1:9" hidden="1">
      <c r="A138" s="46">
        <v>2</v>
      </c>
      <c r="B138" s="54"/>
      <c r="C138" s="70" t="s">
        <v>76</v>
      </c>
      <c r="D138" s="56" t="s">
        <v>5</v>
      </c>
      <c r="E138" s="248">
        <v>0.4</v>
      </c>
      <c r="F138" s="55">
        <v>5.000000000000001E-3</v>
      </c>
      <c r="G138" s="135">
        <f t="shared" si="3"/>
        <v>1.6000000000000004E-2</v>
      </c>
      <c r="H138" s="132">
        <f>G138*'Danh mục VL_DC_TB'!$D$112</f>
        <v>33.472000000000008</v>
      </c>
    </row>
    <row r="139" spans="1:9" hidden="1">
      <c r="A139" s="46">
        <v>3</v>
      </c>
      <c r="B139" s="54"/>
      <c r="C139" s="70" t="s">
        <v>129</v>
      </c>
      <c r="D139" s="56" t="s">
        <v>5</v>
      </c>
      <c r="E139" s="248">
        <v>1</v>
      </c>
      <c r="F139" s="55">
        <v>2E-3</v>
      </c>
      <c r="G139" s="135">
        <f t="shared" si="3"/>
        <v>1.6E-2</v>
      </c>
      <c r="H139" s="132">
        <f>G139*'Danh mục VL_DC_TB'!$D$112</f>
        <v>33.472000000000001</v>
      </c>
    </row>
    <row r="140" spans="1:9" hidden="1">
      <c r="A140" s="46">
        <v>4</v>
      </c>
      <c r="B140" s="54"/>
      <c r="C140" s="70" t="s">
        <v>130</v>
      </c>
      <c r="D140" s="56" t="s">
        <v>4</v>
      </c>
      <c r="E140" s="248">
        <v>0.4</v>
      </c>
      <c r="F140" s="55">
        <v>1E-3</v>
      </c>
      <c r="G140" s="135">
        <f t="shared" si="3"/>
        <v>3.2000000000000002E-3</v>
      </c>
      <c r="H140" s="132">
        <f>G140*'Danh mục VL_DC_TB'!$D$112</f>
        <v>6.6943999999999999</v>
      </c>
    </row>
    <row r="141" spans="1:9" hidden="1">
      <c r="A141" s="46">
        <v>5</v>
      </c>
      <c r="B141" s="240"/>
      <c r="C141" s="70" t="s">
        <v>97</v>
      </c>
      <c r="D141" s="68" t="s">
        <v>4</v>
      </c>
      <c r="E141" s="248">
        <v>0.1</v>
      </c>
      <c r="F141" s="70">
        <v>0.46399999999999997</v>
      </c>
      <c r="G141" s="135">
        <f t="shared" si="3"/>
        <v>0.37119999999999997</v>
      </c>
      <c r="H141" s="132">
        <f>G141*'Danh mục VL_DC_TB'!$D$112</f>
        <v>776.55039999999997</v>
      </c>
    </row>
    <row r="142" spans="1:9" hidden="1">
      <c r="A142" s="46">
        <v>6</v>
      </c>
      <c r="B142" s="240"/>
      <c r="C142" s="70" t="s">
        <v>98</v>
      </c>
      <c r="D142" s="68" t="s">
        <v>4</v>
      </c>
      <c r="E142" s="248">
        <v>0.04</v>
      </c>
      <c r="F142" s="70">
        <v>0.46399999999999997</v>
      </c>
      <c r="G142" s="135">
        <f t="shared" si="3"/>
        <v>0.14848</v>
      </c>
      <c r="H142" s="132">
        <f>G142*'Danh mục VL_DC_TB'!$D$112</f>
        <v>310.62016</v>
      </c>
    </row>
    <row r="143" spans="1:9" hidden="1">
      <c r="A143" s="46">
        <v>7</v>
      </c>
      <c r="B143" s="240"/>
      <c r="C143" s="70" t="s">
        <v>99</v>
      </c>
      <c r="D143" s="68" t="s">
        <v>5</v>
      </c>
      <c r="E143" s="248">
        <v>0.04</v>
      </c>
      <c r="F143" s="70">
        <v>2.7680000000000002</v>
      </c>
      <c r="G143" s="135">
        <f t="shared" si="3"/>
        <v>0.8857600000000001</v>
      </c>
      <c r="H143" s="132">
        <f>G143*'Danh mục VL_DC_TB'!$D$112</f>
        <v>1853.0099200000002</v>
      </c>
    </row>
    <row r="144" spans="1:9" hidden="1">
      <c r="A144" s="46">
        <v>11</v>
      </c>
      <c r="B144" s="240"/>
      <c r="C144" s="70" t="s">
        <v>110</v>
      </c>
      <c r="D144" s="68" t="s">
        <v>4</v>
      </c>
      <c r="E144" s="248">
        <v>0.6</v>
      </c>
      <c r="F144" s="70">
        <v>5.000000000000001E-3</v>
      </c>
      <c r="G144" s="135">
        <f t="shared" si="3"/>
        <v>2.4000000000000004E-2</v>
      </c>
      <c r="H144" s="132">
        <f>G144*'Danh mục VL_DC_TB'!$D$112</f>
        <v>50.208000000000006</v>
      </c>
    </row>
    <row r="145" spans="1:8" s="33" customFormat="1" hidden="1">
      <c r="A145" s="46"/>
      <c r="B145" s="54"/>
      <c r="C145" s="70" t="s">
        <v>287</v>
      </c>
      <c r="D145" s="56" t="s">
        <v>61</v>
      </c>
      <c r="E145" s="85"/>
      <c r="F145" s="55">
        <v>5</v>
      </c>
      <c r="G145" s="135">
        <f>0.05*SUM(G137:G144)</f>
        <v>0.485952</v>
      </c>
      <c r="H145" s="132">
        <f>G145*'Danh mục VL_DC_TB'!$D$112</f>
        <v>1016.611584</v>
      </c>
    </row>
    <row r="146" spans="1:8" ht="54">
      <c r="A146" s="240"/>
      <c r="B146" s="54" t="s">
        <v>480</v>
      </c>
      <c r="C146" s="70"/>
      <c r="D146" s="239"/>
      <c r="E146" s="85"/>
      <c r="F146" s="240"/>
      <c r="G146" s="422">
        <f>G153*21</f>
        <v>3.0488976000000005</v>
      </c>
      <c r="H146" s="132">
        <f>G146*'Danh mục VL_DC_TB'!$D$112</f>
        <v>6378.2937792000012</v>
      </c>
    </row>
    <row r="147" spans="1:8" s="337" customFormat="1">
      <c r="A147" s="363">
        <v>1</v>
      </c>
      <c r="B147" s="368"/>
      <c r="C147" s="333" t="s">
        <v>506</v>
      </c>
      <c r="D147" s="348" t="s">
        <v>4</v>
      </c>
      <c r="E147" s="427">
        <v>2.2000000000000002</v>
      </c>
      <c r="F147" s="424">
        <v>0.14070000000000002</v>
      </c>
      <c r="G147" s="425">
        <f t="shared" si="3"/>
        <v>2.4763200000000007</v>
      </c>
      <c r="H147" s="426">
        <f>G147*'Danh mục VL_DC_TB'!$D$112</f>
        <v>5180.4614400000019</v>
      </c>
    </row>
    <row r="148" spans="1:8" s="337" customFormat="1">
      <c r="A148" s="363">
        <v>2</v>
      </c>
      <c r="B148" s="368"/>
      <c r="C148" s="333" t="s">
        <v>76</v>
      </c>
      <c r="D148" s="348" t="s">
        <v>5</v>
      </c>
      <c r="E148" s="427">
        <v>0.4</v>
      </c>
      <c r="F148" s="424">
        <v>1.5E-3</v>
      </c>
      <c r="G148" s="429">
        <f t="shared" si="3"/>
        <v>4.8000000000000004E-3</v>
      </c>
      <c r="H148" s="426">
        <f>G148*'Danh mục VL_DC_TB'!$D$112</f>
        <v>10.041600000000001</v>
      </c>
    </row>
    <row r="149" spans="1:8" s="337" customFormat="1">
      <c r="A149" s="363">
        <v>3</v>
      </c>
      <c r="B149" s="368"/>
      <c r="C149" s="333" t="s">
        <v>130</v>
      </c>
      <c r="D149" s="348" t="s">
        <v>4</v>
      </c>
      <c r="E149" s="427">
        <v>0.4</v>
      </c>
      <c r="F149" s="424">
        <v>2.9999999999999997E-4</v>
      </c>
      <c r="G149" s="425">
        <f t="shared" si="3"/>
        <v>9.5999999999999992E-4</v>
      </c>
      <c r="H149" s="426">
        <f>G149*'Danh mục VL_DC_TB'!$D$112</f>
        <v>2.0083199999999999</v>
      </c>
    </row>
    <row r="150" spans="1:8">
      <c r="A150" s="46">
        <v>4</v>
      </c>
      <c r="B150" s="240"/>
      <c r="C150" s="70" t="s">
        <v>97</v>
      </c>
      <c r="D150" s="68" t="s">
        <v>4</v>
      </c>
      <c r="E150" s="360">
        <v>0.1</v>
      </c>
      <c r="F150" s="70">
        <v>0.13919999999999999</v>
      </c>
      <c r="G150" s="135">
        <f t="shared" si="3"/>
        <v>0.11136</v>
      </c>
      <c r="H150" s="132">
        <f>G150*'Danh mục VL_DC_TB'!$D$112</f>
        <v>232.96512000000001</v>
      </c>
    </row>
    <row r="151" spans="1:8">
      <c r="A151" s="46">
        <v>5</v>
      </c>
      <c r="B151" s="240"/>
      <c r="C151" s="70" t="s">
        <v>98</v>
      </c>
      <c r="D151" s="68" t="s">
        <v>4</v>
      </c>
      <c r="E151" s="248">
        <v>0.04</v>
      </c>
      <c r="F151" s="70">
        <v>0.13919999999999999</v>
      </c>
      <c r="G151" s="135">
        <f t="shared" si="3"/>
        <v>4.4544E-2</v>
      </c>
      <c r="H151" s="132">
        <f>G151*'Danh mục VL_DC_TB'!$D$112</f>
        <v>93.186048</v>
      </c>
    </row>
    <row r="152" spans="1:8">
      <c r="A152" s="46">
        <v>6</v>
      </c>
      <c r="B152" s="240"/>
      <c r="C152" s="70" t="s">
        <v>99</v>
      </c>
      <c r="D152" s="68" t="s">
        <v>5</v>
      </c>
      <c r="E152" s="248">
        <v>0.04</v>
      </c>
      <c r="F152" s="70">
        <v>0.83039999999999992</v>
      </c>
      <c r="G152" s="135">
        <f t="shared" si="3"/>
        <v>0.26572799999999996</v>
      </c>
      <c r="H152" s="132">
        <f>G152*'Danh mục VL_DC_TB'!$D$112</f>
        <v>555.90297599999997</v>
      </c>
    </row>
    <row r="153" spans="1:8" s="337" customFormat="1">
      <c r="A153" s="363">
        <v>7</v>
      </c>
      <c r="B153" s="368"/>
      <c r="C153" s="333" t="s">
        <v>287</v>
      </c>
      <c r="D153" s="348" t="s">
        <v>61</v>
      </c>
      <c r="E153" s="423"/>
      <c r="F153" s="424">
        <v>5</v>
      </c>
      <c r="G153" s="425">
        <f>0.05*SUM(G147:G152)</f>
        <v>0.14518560000000003</v>
      </c>
      <c r="H153" s="426">
        <f>G153*'Danh mục VL_DC_TB'!$D$112</f>
        <v>303.72827520000004</v>
      </c>
    </row>
    <row r="154" spans="1:8" ht="52.8">
      <c r="A154" s="35" t="s">
        <v>33</v>
      </c>
      <c r="B154" s="53" t="s">
        <v>162</v>
      </c>
      <c r="C154" s="53"/>
      <c r="D154" s="239"/>
      <c r="E154" s="85"/>
      <c r="F154" s="240"/>
      <c r="G154" s="135"/>
      <c r="H154" s="132"/>
    </row>
    <row r="155" spans="1:8" ht="54">
      <c r="A155" s="240"/>
      <c r="B155" s="54" t="s">
        <v>232</v>
      </c>
      <c r="C155" s="70"/>
      <c r="D155" s="239"/>
      <c r="E155" s="263"/>
      <c r="F155" s="240"/>
      <c r="G155" s="135">
        <f>G161*21</f>
        <v>0.10382400000000001</v>
      </c>
      <c r="H155" s="132">
        <f>G155*'Danh mục VL_DC_TB'!$D$112</f>
        <v>217.19980800000002</v>
      </c>
    </row>
    <row r="156" spans="1:8">
      <c r="A156" s="46">
        <v>1</v>
      </c>
      <c r="B156" s="54"/>
      <c r="C156" s="70" t="s">
        <v>76</v>
      </c>
      <c r="D156" s="56" t="s">
        <v>5</v>
      </c>
      <c r="E156" s="248">
        <v>0.4</v>
      </c>
      <c r="F156" s="70">
        <v>2.4E-2</v>
      </c>
      <c r="G156" s="422">
        <f t="shared" si="3"/>
        <v>7.6800000000000007E-2</v>
      </c>
      <c r="H156" s="132">
        <f>G156*'Danh mục VL_DC_TB'!$D$112</f>
        <v>160.66560000000001</v>
      </c>
    </row>
    <row r="157" spans="1:8">
      <c r="A157" s="46">
        <v>2</v>
      </c>
      <c r="B157" s="54"/>
      <c r="C157" s="70" t="s">
        <v>130</v>
      </c>
      <c r="D157" s="56" t="s">
        <v>4</v>
      </c>
      <c r="E157" s="248">
        <v>0.4</v>
      </c>
      <c r="F157" s="70">
        <v>1.5E-3</v>
      </c>
      <c r="G157" s="422">
        <f t="shared" si="3"/>
        <v>4.8000000000000004E-3</v>
      </c>
      <c r="H157" s="132">
        <f>G157*'Danh mục VL_DC_TB'!$D$112</f>
        <v>10.041600000000001</v>
      </c>
    </row>
    <row r="158" spans="1:8">
      <c r="A158" s="46">
        <v>3</v>
      </c>
      <c r="B158" s="240"/>
      <c r="C158" s="70" t="s">
        <v>97</v>
      </c>
      <c r="D158" s="68" t="s">
        <v>4</v>
      </c>
      <c r="E158" s="248">
        <v>0.1</v>
      </c>
      <c r="F158" s="70">
        <v>6.0000000000000001E-3</v>
      </c>
      <c r="G158" s="422">
        <f t="shared" si="3"/>
        <v>4.8000000000000004E-3</v>
      </c>
      <c r="H158" s="132">
        <f>G158*'Danh mục VL_DC_TB'!$D$112</f>
        <v>10.041600000000001</v>
      </c>
    </row>
    <row r="159" spans="1:8">
      <c r="A159" s="46">
        <v>4</v>
      </c>
      <c r="B159" s="240"/>
      <c r="C159" s="70" t="s">
        <v>98</v>
      </c>
      <c r="D159" s="68" t="s">
        <v>4</v>
      </c>
      <c r="E159" s="248">
        <v>0.04</v>
      </c>
      <c r="F159" s="70">
        <v>6.0000000000000001E-3</v>
      </c>
      <c r="G159" s="135">
        <f t="shared" si="3"/>
        <v>1.92E-3</v>
      </c>
      <c r="H159" s="132">
        <f>G159*'Danh mục VL_DC_TB'!$D$112</f>
        <v>4.0166399999999998</v>
      </c>
    </row>
    <row r="160" spans="1:8">
      <c r="A160" s="46">
        <v>5</v>
      </c>
      <c r="B160" s="240"/>
      <c r="C160" s="70" t="s">
        <v>99</v>
      </c>
      <c r="D160" s="68" t="s">
        <v>5</v>
      </c>
      <c r="E160" s="248">
        <v>0.04</v>
      </c>
      <c r="F160" s="70">
        <v>3.3000000000000002E-2</v>
      </c>
      <c r="G160" s="135">
        <f t="shared" si="3"/>
        <v>1.056E-2</v>
      </c>
      <c r="H160" s="132">
        <f>G160*'Danh mục VL_DC_TB'!$D$112</f>
        <v>22.091519999999999</v>
      </c>
    </row>
    <row r="161" spans="1:9" s="337" customFormat="1">
      <c r="A161" s="363">
        <v>6</v>
      </c>
      <c r="B161" s="368"/>
      <c r="C161" s="333" t="s">
        <v>287</v>
      </c>
      <c r="D161" s="348" t="s">
        <v>61</v>
      </c>
      <c r="E161" s="423"/>
      <c r="F161" s="424">
        <v>5</v>
      </c>
      <c r="G161" s="425">
        <f>0.05*SUM(G156:G160)</f>
        <v>4.9440000000000005E-3</v>
      </c>
      <c r="H161" s="426">
        <f>G161*'Danh mục VL_DC_TB'!$D$112</f>
        <v>10.342848000000002</v>
      </c>
    </row>
    <row r="162" spans="1:9" ht="90">
      <c r="A162" s="46"/>
      <c r="B162" s="54" t="s">
        <v>231</v>
      </c>
      <c r="C162" s="70"/>
      <c r="D162" s="56"/>
      <c r="E162" s="85"/>
      <c r="F162" s="70"/>
      <c r="G162" s="135">
        <f>G169*21</f>
        <v>0.17567759999999999</v>
      </c>
      <c r="H162" s="132">
        <f>G162*'Danh mục VL_DC_TB'!$D$112</f>
        <v>367.51753919999999</v>
      </c>
    </row>
    <row r="163" spans="1:9">
      <c r="A163" s="46">
        <v>1</v>
      </c>
      <c r="B163" s="54"/>
      <c r="C163" s="70" t="s">
        <v>506</v>
      </c>
      <c r="D163" s="56" t="s">
        <v>4</v>
      </c>
      <c r="E163" s="360">
        <v>2.2000000000000002</v>
      </c>
      <c r="F163" s="70">
        <v>4.0000000000000001E-3</v>
      </c>
      <c r="G163" s="422">
        <f t="shared" si="3"/>
        <v>7.0400000000000004E-2</v>
      </c>
      <c r="H163" s="132">
        <f>G163*'Danh mục VL_DC_TB'!$D$112</f>
        <v>147.27680000000001</v>
      </c>
    </row>
    <row r="164" spans="1:9">
      <c r="A164" s="46">
        <v>2</v>
      </c>
      <c r="B164" s="54"/>
      <c r="C164" s="70" t="s">
        <v>76</v>
      </c>
      <c r="D164" s="56" t="s">
        <v>5</v>
      </c>
      <c r="E164" s="360">
        <v>0.4</v>
      </c>
      <c r="F164" s="70">
        <v>1.7999999999999999E-2</v>
      </c>
      <c r="G164" s="422">
        <f t="shared" si="3"/>
        <v>5.7599999999999998E-2</v>
      </c>
      <c r="H164" s="421">
        <f>G164*'Danh mục VL_DC_TB'!$D$112</f>
        <v>120.4992</v>
      </c>
    </row>
    <row r="165" spans="1:9">
      <c r="A165" s="46">
        <v>3</v>
      </c>
      <c r="B165" s="54"/>
      <c r="C165" s="70" t="s">
        <v>132</v>
      </c>
      <c r="D165" s="56" t="s">
        <v>4</v>
      </c>
      <c r="E165" s="360">
        <v>0.4</v>
      </c>
      <c r="F165" s="70">
        <v>2.9999999999999997E-4</v>
      </c>
      <c r="G165" s="135">
        <f t="shared" si="3"/>
        <v>9.5999999999999992E-4</v>
      </c>
      <c r="H165" s="132">
        <f>G165*'Danh mục VL_DC_TB'!$D$112</f>
        <v>2.0083199999999999</v>
      </c>
    </row>
    <row r="166" spans="1:9" s="50" customFormat="1">
      <c r="A166" s="55">
        <v>4</v>
      </c>
      <c r="B166" s="54"/>
      <c r="C166" s="70" t="s">
        <v>97</v>
      </c>
      <c r="D166" s="68" t="s">
        <v>4</v>
      </c>
      <c r="E166" s="360">
        <v>0.1</v>
      </c>
      <c r="F166" s="362">
        <f>F168</f>
        <v>2.3099999999999999E-2</v>
      </c>
      <c r="G166" s="135">
        <f>E166*8*F166</f>
        <v>1.848E-2</v>
      </c>
      <c r="H166" s="132">
        <f>G166*'Danh mục VL_DC_TB'!$D$112</f>
        <v>38.660159999999998</v>
      </c>
    </row>
    <row r="167" spans="1:9" s="50" customFormat="1">
      <c r="A167" s="55">
        <v>5</v>
      </c>
      <c r="B167" s="54"/>
      <c r="C167" s="70" t="s">
        <v>98</v>
      </c>
      <c r="D167" s="68" t="s">
        <v>4</v>
      </c>
      <c r="E167" s="248">
        <v>0.04</v>
      </c>
      <c r="F167" s="362">
        <v>3.9E-2</v>
      </c>
      <c r="G167" s="135">
        <f>E167*8*F167</f>
        <v>1.248E-2</v>
      </c>
      <c r="H167" s="132">
        <f>G167*'Danh mục VL_DC_TB'!$D$112</f>
        <v>26.108159999999998</v>
      </c>
    </row>
    <row r="168" spans="1:9" s="50" customFormat="1">
      <c r="A168" s="55">
        <v>6</v>
      </c>
      <c r="B168" s="54"/>
      <c r="C168" s="70" t="s">
        <v>99</v>
      </c>
      <c r="D168" s="68" t="s">
        <v>5</v>
      </c>
      <c r="E168" s="248">
        <v>0.04</v>
      </c>
      <c r="F168" s="362">
        <v>2.3099999999999999E-2</v>
      </c>
      <c r="G168" s="135">
        <f>E168*8*F168</f>
        <v>7.3920000000000001E-3</v>
      </c>
      <c r="H168" s="132">
        <f>G168*'Danh mục VL_DC_TB'!$D$112</f>
        <v>15.464064</v>
      </c>
    </row>
    <row r="169" spans="1:9" s="337" customFormat="1">
      <c r="A169" s="363">
        <v>7</v>
      </c>
      <c r="B169" s="368"/>
      <c r="C169" s="333" t="s">
        <v>287</v>
      </c>
      <c r="D169" s="348" t="s">
        <v>61</v>
      </c>
      <c r="E169" s="423"/>
      <c r="F169" s="424">
        <v>5</v>
      </c>
      <c r="G169" s="425">
        <f>0.05*SUM(G163:G168)</f>
        <v>8.3655999999999991E-3</v>
      </c>
      <c r="H169" s="426">
        <f>G169*'Danh mục VL_DC_TB'!$D$112</f>
        <v>17.500835199999997</v>
      </c>
    </row>
    <row r="170" spans="1:9" ht="36">
      <c r="B170" s="54" t="s">
        <v>229</v>
      </c>
      <c r="C170" s="70"/>
      <c r="D170" s="56"/>
      <c r="E170" s="85"/>
      <c r="F170" s="70"/>
      <c r="G170" s="135"/>
      <c r="H170" s="132">
        <f>G170*'Danh mục VL_DC_TB'!$D$112</f>
        <v>0</v>
      </c>
      <c r="I170" t="s">
        <v>471</v>
      </c>
    </row>
    <row r="171" spans="1:9" ht="62.4">
      <c r="A171" s="46"/>
      <c r="B171" s="54"/>
      <c r="C171" s="42" t="s">
        <v>228</v>
      </c>
      <c r="D171" s="56"/>
      <c r="E171" s="85"/>
      <c r="F171" s="70"/>
      <c r="G171" s="135"/>
      <c r="H171" s="132">
        <f>G171*'Danh mục VL_DC_TB'!$D$112</f>
        <v>0</v>
      </c>
    </row>
    <row r="172" spans="1:9" ht="36">
      <c r="A172" s="46"/>
      <c r="B172" s="54" t="s">
        <v>230</v>
      </c>
      <c r="C172" s="70"/>
      <c r="D172" s="56"/>
      <c r="E172" s="85"/>
      <c r="F172" s="70"/>
      <c r="G172" s="135">
        <f>G176*21</f>
        <v>9.434880000000001E-2</v>
      </c>
      <c r="H172" s="132">
        <f>G172*'Danh mục VL_DC_TB'!$D$112</f>
        <v>197.37768960000002</v>
      </c>
    </row>
    <row r="173" spans="1:9">
      <c r="A173" s="55">
        <v>1</v>
      </c>
      <c r="B173" s="55"/>
      <c r="C173" s="70" t="s">
        <v>97</v>
      </c>
      <c r="D173" s="68" t="s">
        <v>4</v>
      </c>
      <c r="E173" s="360">
        <v>0.1</v>
      </c>
      <c r="F173" s="70">
        <v>3.1199999999999999E-2</v>
      </c>
      <c r="G173" s="135">
        <f t="shared" ref="G173:G216" si="4">E173*8*F173</f>
        <v>2.496E-2</v>
      </c>
      <c r="H173" s="132">
        <f>G173*'Danh mục VL_DC_TB'!$D$112</f>
        <v>52.216319999999996</v>
      </c>
    </row>
    <row r="174" spans="1:9">
      <c r="A174" s="55">
        <v>2</v>
      </c>
      <c r="B174" s="55"/>
      <c r="C174" s="70" t="s">
        <v>98</v>
      </c>
      <c r="D174" s="68" t="s">
        <v>4</v>
      </c>
      <c r="E174" s="248">
        <v>0.04</v>
      </c>
      <c r="F174" s="70">
        <v>3.1199999999999999E-2</v>
      </c>
      <c r="G174" s="135">
        <f t="shared" si="4"/>
        <v>9.9839999999999998E-3</v>
      </c>
      <c r="H174" s="132">
        <f>G174*'Danh mục VL_DC_TB'!$D$112</f>
        <v>20.886527999999998</v>
      </c>
    </row>
    <row r="175" spans="1:9">
      <c r="A175" s="55">
        <v>3</v>
      </c>
      <c r="B175" s="55"/>
      <c r="C175" s="70" t="s">
        <v>99</v>
      </c>
      <c r="D175" s="68" t="s">
        <v>5</v>
      </c>
      <c r="E175" s="248">
        <v>0.04</v>
      </c>
      <c r="F175" s="70">
        <v>0.1716</v>
      </c>
      <c r="G175" s="135">
        <f t="shared" si="4"/>
        <v>5.4912000000000002E-2</v>
      </c>
      <c r="H175" s="132">
        <f>G175*'Danh mục VL_DC_TB'!$D$112</f>
        <v>114.87590400000001</v>
      </c>
    </row>
    <row r="176" spans="1:9" s="337" customFormat="1">
      <c r="A176" s="424">
        <v>4</v>
      </c>
      <c r="B176" s="368"/>
      <c r="C176" s="333" t="s">
        <v>287</v>
      </c>
      <c r="D176" s="348" t="s">
        <v>61</v>
      </c>
      <c r="E176" s="423"/>
      <c r="F176" s="424">
        <v>5</v>
      </c>
      <c r="G176" s="425">
        <f>0.05*SUM(G173:G175)</f>
        <v>4.4928000000000008E-3</v>
      </c>
      <c r="H176" s="426">
        <f>G176*'Danh mục VL_DC_TB'!$D$112</f>
        <v>9.3989376000000018</v>
      </c>
    </row>
    <row r="177" spans="1:10" ht="36">
      <c r="A177" s="46"/>
      <c r="B177" s="54" t="s">
        <v>250</v>
      </c>
      <c r="C177" s="70"/>
      <c r="D177" s="56"/>
      <c r="E177" s="85"/>
      <c r="F177" s="70"/>
      <c r="G177" s="135"/>
      <c r="H177" s="132"/>
      <c r="J177" t="s">
        <v>467</v>
      </c>
    </row>
    <row r="178" spans="1:10" ht="36" hidden="1">
      <c r="A178" s="46">
        <v>1</v>
      </c>
      <c r="B178" s="54"/>
      <c r="C178" s="70" t="s">
        <v>114</v>
      </c>
      <c r="D178" s="56" t="s">
        <v>4</v>
      </c>
      <c r="E178" s="248">
        <v>2.2000000000000002</v>
      </c>
      <c r="F178" s="70">
        <v>2.8E-3</v>
      </c>
      <c r="G178" s="135">
        <f t="shared" si="4"/>
        <v>4.9280000000000004E-2</v>
      </c>
      <c r="H178" s="132">
        <f>G178*'Danh mục VL_DC_TB'!$D$112</f>
        <v>103.09376</v>
      </c>
    </row>
    <row r="179" spans="1:10" hidden="1">
      <c r="A179" s="46">
        <v>2</v>
      </c>
      <c r="B179" s="54"/>
      <c r="C179" s="70" t="s">
        <v>76</v>
      </c>
      <c r="D179" s="56" t="s">
        <v>5</v>
      </c>
      <c r="E179" s="248">
        <v>0.4</v>
      </c>
      <c r="F179" s="70">
        <v>1.12E-2</v>
      </c>
      <c r="G179" s="135">
        <f t="shared" si="4"/>
        <v>3.5840000000000004E-2</v>
      </c>
      <c r="H179" s="132">
        <f>G179*'Danh mục VL_DC_TB'!$D$112</f>
        <v>74.977280000000007</v>
      </c>
    </row>
    <row r="180" spans="1:10" hidden="1">
      <c r="A180" s="46">
        <v>4</v>
      </c>
      <c r="B180" s="54"/>
      <c r="C180" s="70" t="s">
        <v>130</v>
      </c>
      <c r="D180" s="56" t="s">
        <v>4</v>
      </c>
      <c r="E180" s="248">
        <v>0.4</v>
      </c>
      <c r="F180" s="70">
        <v>6.9999999999999999E-4</v>
      </c>
      <c r="G180" s="135">
        <f t="shared" si="4"/>
        <v>2.2400000000000002E-3</v>
      </c>
      <c r="H180" s="132">
        <f>G180*'Danh mục VL_DC_TB'!$D$112</f>
        <v>4.6860800000000005</v>
      </c>
    </row>
    <row r="181" spans="1:10" hidden="1">
      <c r="A181" s="46">
        <v>6</v>
      </c>
      <c r="B181" s="240"/>
      <c r="C181" s="70" t="s">
        <v>97</v>
      </c>
      <c r="D181" s="68" t="s">
        <v>4</v>
      </c>
      <c r="E181" s="248">
        <v>0.1</v>
      </c>
      <c r="F181" s="69">
        <v>2.8E-3</v>
      </c>
      <c r="G181" s="135">
        <f t="shared" si="4"/>
        <v>2.2400000000000002E-3</v>
      </c>
      <c r="H181" s="132">
        <f>G181*'Danh mục VL_DC_TB'!$D$112</f>
        <v>4.6860800000000005</v>
      </c>
    </row>
    <row r="182" spans="1:10" hidden="1">
      <c r="A182" s="46">
        <v>7</v>
      </c>
      <c r="B182" s="240"/>
      <c r="C182" s="70" t="s">
        <v>98</v>
      </c>
      <c r="D182" s="68" t="s">
        <v>4</v>
      </c>
      <c r="E182" s="248">
        <v>0.04</v>
      </c>
      <c r="F182" s="69">
        <v>2.8E-3</v>
      </c>
      <c r="G182" s="135">
        <f t="shared" si="4"/>
        <v>8.9599999999999999E-4</v>
      </c>
      <c r="H182" s="132">
        <f>G182*'Danh mục VL_DC_TB'!$D$112</f>
        <v>1.8744319999999999</v>
      </c>
    </row>
    <row r="183" spans="1:10" hidden="1">
      <c r="A183" s="46">
        <v>8</v>
      </c>
      <c r="B183" s="240"/>
      <c r="C183" s="70" t="s">
        <v>99</v>
      </c>
      <c r="D183" s="68" t="s">
        <v>5</v>
      </c>
      <c r="E183" s="248">
        <v>0.04</v>
      </c>
      <c r="F183" s="69">
        <v>1.54E-2</v>
      </c>
      <c r="G183" s="135">
        <f t="shared" si="4"/>
        <v>4.9280000000000001E-3</v>
      </c>
      <c r="H183" s="132">
        <f>G183*'Danh mục VL_DC_TB'!$D$112</f>
        <v>10.309376</v>
      </c>
    </row>
    <row r="184" spans="1:10" s="33" customFormat="1" hidden="1">
      <c r="A184" s="46"/>
      <c r="B184" s="54"/>
      <c r="C184" s="70" t="s">
        <v>287</v>
      </c>
      <c r="D184" s="56" t="s">
        <v>61</v>
      </c>
      <c r="E184" s="85"/>
      <c r="F184" s="55">
        <v>5</v>
      </c>
      <c r="G184" s="135">
        <f>0.05*SUM(G178:G183)</f>
        <v>4.7712000000000006E-3</v>
      </c>
      <c r="H184" s="132">
        <f>G184*'Danh mục VL_DC_TB'!$D$112</f>
        <v>9.981350400000002</v>
      </c>
    </row>
    <row r="185" spans="1:10" ht="35.4">
      <c r="A185" s="35" t="s">
        <v>34</v>
      </c>
      <c r="B185" s="53" t="s">
        <v>167</v>
      </c>
      <c r="C185" s="53"/>
      <c r="D185" s="239"/>
      <c r="E185" s="85"/>
      <c r="F185" s="240"/>
      <c r="G185" s="135"/>
      <c r="H185" s="132">
        <f>G185*'Danh mục VL_DC_TB'!$D$112</f>
        <v>0</v>
      </c>
    </row>
    <row r="186" spans="1:10">
      <c r="A186" s="1"/>
      <c r="B186" s="42" t="s">
        <v>167</v>
      </c>
      <c r="C186" s="35"/>
      <c r="D186" s="66"/>
      <c r="E186" s="85"/>
      <c r="F186" s="70"/>
      <c r="G186" s="422">
        <f>G193*21</f>
        <v>0.61740000000000017</v>
      </c>
      <c r="H186" s="421">
        <f>G186*'Danh mục VL_DC_TB'!$D$112</f>
        <v>1291.6008000000004</v>
      </c>
    </row>
    <row r="187" spans="1:10">
      <c r="A187" s="46">
        <v>1</v>
      </c>
      <c r="B187" s="54"/>
      <c r="C187" s="70" t="s">
        <v>505</v>
      </c>
      <c r="D187" s="56" t="s">
        <v>4</v>
      </c>
      <c r="E187" s="360">
        <v>2.2000000000000002</v>
      </c>
      <c r="F187" s="70">
        <v>0.02</v>
      </c>
      <c r="G187" s="428">
        <f t="shared" si="4"/>
        <v>0.35200000000000004</v>
      </c>
      <c r="H187" s="132">
        <f>G187*'Danh mục VL_DC_TB'!$D$112</f>
        <v>736.38400000000013</v>
      </c>
    </row>
    <row r="188" spans="1:10">
      <c r="A188" s="46">
        <v>2</v>
      </c>
      <c r="B188" s="240"/>
      <c r="C188" s="70" t="s">
        <v>97</v>
      </c>
      <c r="D188" s="68" t="s">
        <v>4</v>
      </c>
      <c r="E188" s="360">
        <v>0.1</v>
      </c>
      <c r="F188" s="69">
        <v>0.02</v>
      </c>
      <c r="G188" s="428">
        <f t="shared" si="4"/>
        <v>1.6E-2</v>
      </c>
      <c r="H188" s="132">
        <f>G188*'Danh mục VL_DC_TB'!$D$112</f>
        <v>33.472000000000001</v>
      </c>
    </row>
    <row r="189" spans="1:10">
      <c r="A189" s="46">
        <v>3</v>
      </c>
      <c r="B189" s="240"/>
      <c r="C189" s="70" t="s">
        <v>98</v>
      </c>
      <c r="D189" s="68" t="s">
        <v>4</v>
      </c>
      <c r="E189" s="248">
        <v>0.04</v>
      </c>
      <c r="F189" s="69">
        <v>0.02</v>
      </c>
      <c r="G189" s="422">
        <f t="shared" si="4"/>
        <v>6.4000000000000003E-3</v>
      </c>
      <c r="H189" s="132">
        <f>G189*'Danh mục VL_DC_TB'!$D$112</f>
        <v>13.3888</v>
      </c>
    </row>
    <row r="190" spans="1:10">
      <c r="A190" s="46">
        <v>4</v>
      </c>
      <c r="B190" s="240"/>
      <c r="C190" s="70" t="s">
        <v>99</v>
      </c>
      <c r="D190" s="68" t="s">
        <v>5</v>
      </c>
      <c r="E190" s="248">
        <v>0.04</v>
      </c>
      <c r="F190" s="69">
        <v>0.13</v>
      </c>
      <c r="G190" s="422">
        <f t="shared" si="4"/>
        <v>4.1600000000000005E-2</v>
      </c>
      <c r="H190" s="132">
        <f>G190*'Danh mục VL_DC_TB'!$D$112</f>
        <v>87.027200000000008</v>
      </c>
    </row>
    <row r="191" spans="1:10">
      <c r="A191" s="46">
        <v>5</v>
      </c>
      <c r="B191" s="240"/>
      <c r="C191" s="70" t="s">
        <v>100</v>
      </c>
      <c r="D191" s="68" t="s">
        <v>4</v>
      </c>
      <c r="E191" s="361">
        <v>2</v>
      </c>
      <c r="F191" s="69">
        <v>0.01</v>
      </c>
      <c r="G191" s="132">
        <f t="shared" si="4"/>
        <v>0.16</v>
      </c>
      <c r="H191" s="132">
        <f>G191*'Danh mục VL_DC_TB'!$D$112</f>
        <v>334.72</v>
      </c>
    </row>
    <row r="192" spans="1:10">
      <c r="A192" s="46">
        <v>6</v>
      </c>
      <c r="B192" s="240"/>
      <c r="C192" s="70" t="s">
        <v>101</v>
      </c>
      <c r="D192" s="68" t="s">
        <v>4</v>
      </c>
      <c r="E192" s="360">
        <v>1.5</v>
      </c>
      <c r="F192" s="69">
        <v>1E-3</v>
      </c>
      <c r="G192" s="428">
        <f t="shared" si="4"/>
        <v>1.2E-2</v>
      </c>
      <c r="H192" s="421">
        <f>G192*'Danh mục VL_DC_TB'!$D$112</f>
        <v>25.103999999999999</v>
      </c>
    </row>
    <row r="193" spans="1:8" s="337" customFormat="1">
      <c r="A193" s="363"/>
      <c r="B193" s="368"/>
      <c r="C193" s="333" t="s">
        <v>287</v>
      </c>
      <c r="D193" s="348" t="s">
        <v>61</v>
      </c>
      <c r="E193" s="423"/>
      <c r="F193" s="424">
        <v>5</v>
      </c>
      <c r="G193" s="429">
        <f>0.05*SUM(G187:G192)</f>
        <v>2.9400000000000006E-2</v>
      </c>
      <c r="H193" s="430">
        <f>G193*'Danh mục VL_DC_TB'!$D$112</f>
        <v>61.50480000000001</v>
      </c>
    </row>
    <row r="194" spans="1:8" ht="37.5" customHeight="1">
      <c r="A194" s="1"/>
      <c r="B194" s="42" t="s">
        <v>481</v>
      </c>
      <c r="C194" s="35"/>
      <c r="D194" s="66"/>
      <c r="E194" s="85"/>
      <c r="F194" s="70"/>
      <c r="G194" s="135">
        <f>G201*21</f>
        <v>1.0933440000000001</v>
      </c>
      <c r="H194" s="132">
        <f>G194*'Danh mục VL_DC_TB'!$D$112</f>
        <v>2287.2756480000003</v>
      </c>
    </row>
    <row r="195" spans="1:8">
      <c r="A195" s="46">
        <v>1</v>
      </c>
      <c r="B195" s="54"/>
      <c r="C195" s="70" t="s">
        <v>505</v>
      </c>
      <c r="D195" s="56" t="s">
        <v>4</v>
      </c>
      <c r="E195" s="360">
        <v>2.2000000000000002</v>
      </c>
      <c r="F195" s="70">
        <v>0.03</v>
      </c>
      <c r="G195" s="428">
        <f t="shared" si="4"/>
        <v>0.52800000000000002</v>
      </c>
      <c r="H195" s="132">
        <f>G195*'Danh mục VL_DC_TB'!$D$112</f>
        <v>1104.576</v>
      </c>
    </row>
    <row r="196" spans="1:8">
      <c r="A196" s="46">
        <v>2</v>
      </c>
      <c r="B196" s="54"/>
      <c r="C196" s="70" t="s">
        <v>76</v>
      </c>
      <c r="D196" s="56" t="s">
        <v>5</v>
      </c>
      <c r="E196" s="360">
        <v>0.4</v>
      </c>
      <c r="F196" s="70">
        <v>0.12</v>
      </c>
      <c r="G196" s="428">
        <f t="shared" si="4"/>
        <v>0.38400000000000001</v>
      </c>
      <c r="H196" s="132">
        <f>G196*'Danh mục VL_DC_TB'!$D$112</f>
        <v>803.32799999999997</v>
      </c>
    </row>
    <row r="197" spans="1:8">
      <c r="A197" s="46">
        <v>4</v>
      </c>
      <c r="B197" s="54"/>
      <c r="C197" s="70" t="s">
        <v>130</v>
      </c>
      <c r="D197" s="56" t="s">
        <v>4</v>
      </c>
      <c r="E197" s="360">
        <v>0.4</v>
      </c>
      <c r="F197" s="70">
        <v>0.01</v>
      </c>
      <c r="G197" s="428">
        <f t="shared" si="4"/>
        <v>3.2000000000000001E-2</v>
      </c>
      <c r="H197" s="132">
        <f>G197*'Danh mục VL_DC_TB'!$D$112</f>
        <v>66.944000000000003</v>
      </c>
    </row>
    <row r="198" spans="1:8">
      <c r="A198" s="46">
        <v>5</v>
      </c>
      <c r="B198" s="240"/>
      <c r="C198" s="70" t="s">
        <v>97</v>
      </c>
      <c r="D198" s="68" t="s">
        <v>4</v>
      </c>
      <c r="E198" s="360">
        <v>0.1</v>
      </c>
      <c r="F198" s="69">
        <v>3.2000000000000001E-2</v>
      </c>
      <c r="G198" s="422">
        <f t="shared" si="4"/>
        <v>2.5600000000000001E-2</v>
      </c>
      <c r="H198" s="132">
        <f>G198*'Danh mục VL_DC_TB'!$D$112</f>
        <v>53.555199999999999</v>
      </c>
    </row>
    <row r="199" spans="1:8">
      <c r="A199" s="46">
        <v>6</v>
      </c>
      <c r="B199" s="240"/>
      <c r="C199" s="70" t="s">
        <v>98</v>
      </c>
      <c r="D199" s="68" t="s">
        <v>4</v>
      </c>
      <c r="E199" s="248">
        <v>0.04</v>
      </c>
      <c r="F199" s="69">
        <v>3.2000000000000001E-2</v>
      </c>
      <c r="G199" s="135">
        <f t="shared" si="4"/>
        <v>1.0240000000000001E-2</v>
      </c>
      <c r="H199" s="132">
        <f>G199*'Danh mục VL_DC_TB'!$D$112</f>
        <v>21.422080000000001</v>
      </c>
    </row>
    <row r="200" spans="1:8">
      <c r="A200" s="46">
        <v>7</v>
      </c>
      <c r="B200" s="240"/>
      <c r="C200" s="70" t="s">
        <v>99</v>
      </c>
      <c r="D200" s="68" t="s">
        <v>5</v>
      </c>
      <c r="E200" s="248">
        <v>0.04</v>
      </c>
      <c r="F200" s="69">
        <v>0.192</v>
      </c>
      <c r="G200" s="135">
        <f t="shared" si="4"/>
        <v>6.1440000000000002E-2</v>
      </c>
      <c r="H200" s="132">
        <f>G200*'Danh mục VL_DC_TB'!$D$112</f>
        <v>128.53247999999999</v>
      </c>
    </row>
    <row r="201" spans="1:8" s="337" customFormat="1">
      <c r="A201" s="363">
        <v>8</v>
      </c>
      <c r="B201" s="368"/>
      <c r="C201" s="333" t="s">
        <v>287</v>
      </c>
      <c r="D201" s="348" t="s">
        <v>61</v>
      </c>
      <c r="E201" s="423"/>
      <c r="F201" s="424">
        <v>5</v>
      </c>
      <c r="G201" s="425">
        <f>0.05*SUM(G195:G200)</f>
        <v>5.2063999999999999E-2</v>
      </c>
      <c r="H201" s="426">
        <f>G201*'Danh mục VL_DC_TB'!$D$112</f>
        <v>108.917888</v>
      </c>
    </row>
    <row r="202" spans="1:8" ht="35.4">
      <c r="A202" s="35" t="s">
        <v>35</v>
      </c>
      <c r="B202" s="53" t="s">
        <v>173</v>
      </c>
      <c r="C202" s="53"/>
      <c r="D202" s="239"/>
      <c r="E202" s="85"/>
      <c r="F202" s="240"/>
      <c r="G202" s="135"/>
      <c r="H202" s="132">
        <f>G202*'Danh mục VL_DC_TB'!$D$112</f>
        <v>0</v>
      </c>
    </row>
    <row r="203" spans="1:8" ht="36">
      <c r="A203" s="46"/>
      <c r="B203" s="54" t="s">
        <v>173</v>
      </c>
      <c r="C203" s="70"/>
      <c r="D203" s="56"/>
      <c r="E203" s="85"/>
      <c r="F203" s="70"/>
      <c r="G203" s="135">
        <f>G209*21</f>
        <v>0.10836000000000001</v>
      </c>
      <c r="H203" s="132">
        <f>G203*'Danh mục VL_DC_TB'!$D$112</f>
        <v>226.68912000000003</v>
      </c>
    </row>
    <row r="204" spans="1:8">
      <c r="A204" s="46">
        <v>1</v>
      </c>
      <c r="B204" s="240"/>
      <c r="C204" s="70" t="s">
        <v>97</v>
      </c>
      <c r="D204" s="68" t="s">
        <v>4</v>
      </c>
      <c r="E204" s="360">
        <v>0.1</v>
      </c>
      <c r="F204" s="242">
        <v>0.02</v>
      </c>
      <c r="G204" s="428">
        <f t="shared" si="4"/>
        <v>1.6E-2</v>
      </c>
      <c r="H204" s="132">
        <f>G204*'Danh mục VL_DC_TB'!$D$112</f>
        <v>33.472000000000001</v>
      </c>
    </row>
    <row r="205" spans="1:8">
      <c r="A205" s="46">
        <v>2</v>
      </c>
      <c r="B205" s="240"/>
      <c r="C205" s="70" t="s">
        <v>98</v>
      </c>
      <c r="D205" s="68" t="s">
        <v>4</v>
      </c>
      <c r="E205" s="248">
        <v>0.04</v>
      </c>
      <c r="F205" s="242">
        <v>0.02</v>
      </c>
      <c r="G205" s="422">
        <f t="shared" si="4"/>
        <v>6.4000000000000003E-3</v>
      </c>
      <c r="H205" s="132">
        <f>G205*'Danh mục VL_DC_TB'!$D$112</f>
        <v>13.3888</v>
      </c>
    </row>
    <row r="206" spans="1:8">
      <c r="A206" s="46">
        <v>3</v>
      </c>
      <c r="B206" s="240"/>
      <c r="C206" s="70" t="s">
        <v>99</v>
      </c>
      <c r="D206" s="68" t="s">
        <v>5</v>
      </c>
      <c r="E206" s="248">
        <v>0.04</v>
      </c>
      <c r="F206" s="242">
        <v>0.13</v>
      </c>
      <c r="G206" s="422">
        <f t="shared" si="4"/>
        <v>4.1600000000000005E-2</v>
      </c>
      <c r="H206" s="132">
        <f>G206*'Danh mục VL_DC_TB'!$D$112</f>
        <v>87.027200000000008</v>
      </c>
    </row>
    <row r="207" spans="1:8">
      <c r="A207" s="46">
        <v>4</v>
      </c>
      <c r="B207" s="240"/>
      <c r="C207" s="70" t="s">
        <v>100</v>
      </c>
      <c r="D207" s="68" t="s">
        <v>4</v>
      </c>
      <c r="E207" s="361">
        <v>2</v>
      </c>
      <c r="F207" s="242">
        <v>1.6999999999999999E-3</v>
      </c>
      <c r="G207" s="422">
        <f t="shared" si="4"/>
        <v>2.7199999999999998E-2</v>
      </c>
      <c r="H207" s="132">
        <f>G207*'Danh mục VL_DC_TB'!$D$112</f>
        <v>56.9024</v>
      </c>
    </row>
    <row r="208" spans="1:8">
      <c r="A208" s="46">
        <v>5</v>
      </c>
      <c r="B208" s="240"/>
      <c r="C208" s="70" t="s">
        <v>101</v>
      </c>
      <c r="D208" s="68" t="s">
        <v>4</v>
      </c>
      <c r="E208" s="360">
        <v>1.5</v>
      </c>
      <c r="F208" s="242">
        <v>1E-3</v>
      </c>
      <c r="G208" s="428">
        <f t="shared" si="4"/>
        <v>1.2E-2</v>
      </c>
      <c r="H208" s="132">
        <f>G208*'Danh mục VL_DC_TB'!$D$112</f>
        <v>25.103999999999999</v>
      </c>
    </row>
    <row r="209" spans="1:8" s="337" customFormat="1">
      <c r="A209" s="363">
        <v>6</v>
      </c>
      <c r="B209" s="368"/>
      <c r="C209" s="333" t="s">
        <v>287</v>
      </c>
      <c r="D209" s="348" t="s">
        <v>61</v>
      </c>
      <c r="E209" s="423"/>
      <c r="F209" s="424">
        <v>5</v>
      </c>
      <c r="G209" s="425">
        <f>0.05*SUM(G204:G208)</f>
        <v>5.1600000000000005E-3</v>
      </c>
      <c r="H209" s="426">
        <f>G209*'Danh mục VL_DC_TB'!$D$112</f>
        <v>10.794720000000002</v>
      </c>
    </row>
    <row r="210" spans="1:8" ht="36" hidden="1">
      <c r="A210" s="1"/>
      <c r="B210" s="54" t="s">
        <v>482</v>
      </c>
      <c r="C210" s="35"/>
      <c r="D210" s="66"/>
      <c r="E210" s="85"/>
      <c r="F210" s="240"/>
      <c r="G210" s="135"/>
      <c r="H210" s="132"/>
    </row>
    <row r="211" spans="1:8" ht="36" hidden="1">
      <c r="A211" s="46">
        <v>1</v>
      </c>
      <c r="B211" s="54"/>
      <c r="C211" s="70" t="s">
        <v>114</v>
      </c>
      <c r="D211" s="56" t="s">
        <v>4</v>
      </c>
      <c r="E211" s="248">
        <v>2.2000000000000002</v>
      </c>
      <c r="F211" s="70">
        <v>0.03</v>
      </c>
      <c r="G211" s="135">
        <f t="shared" si="4"/>
        <v>0.52800000000000002</v>
      </c>
      <c r="H211" s="132">
        <f>G211*'Danh mục VL_DC_TB'!$D$112</f>
        <v>1104.576</v>
      </c>
    </row>
    <row r="212" spans="1:8" hidden="1">
      <c r="A212" s="46">
        <v>2</v>
      </c>
      <c r="B212" s="54"/>
      <c r="C212" s="70" t="s">
        <v>76</v>
      </c>
      <c r="D212" s="56" t="s">
        <v>5</v>
      </c>
      <c r="E212" s="248">
        <v>0.4</v>
      </c>
      <c r="F212" s="70">
        <v>0.12</v>
      </c>
      <c r="G212" s="135">
        <f t="shared" si="4"/>
        <v>0.38400000000000001</v>
      </c>
      <c r="H212" s="132">
        <f>G212*'Danh mục VL_DC_TB'!$D$112</f>
        <v>803.32799999999997</v>
      </c>
    </row>
    <row r="213" spans="1:8" hidden="1">
      <c r="A213" s="46">
        <v>3</v>
      </c>
      <c r="B213" s="54"/>
      <c r="C213" s="70" t="s">
        <v>129</v>
      </c>
      <c r="D213" s="56" t="s">
        <v>5</v>
      </c>
      <c r="E213" s="248">
        <v>1</v>
      </c>
      <c r="F213" s="70">
        <v>0.03</v>
      </c>
      <c r="G213" s="135">
        <f t="shared" si="4"/>
        <v>0.24</v>
      </c>
      <c r="H213" s="132">
        <f>G213*'Danh mục VL_DC_TB'!$D$112</f>
        <v>502.08</v>
      </c>
    </row>
    <row r="214" spans="1:8" hidden="1">
      <c r="A214" s="46">
        <v>4</v>
      </c>
      <c r="B214" s="54"/>
      <c r="C214" s="70" t="s">
        <v>130</v>
      </c>
      <c r="D214" s="56" t="s">
        <v>4</v>
      </c>
      <c r="E214" s="248">
        <v>0.4</v>
      </c>
      <c r="F214" s="70">
        <v>0.01</v>
      </c>
      <c r="G214" s="135">
        <f t="shared" si="4"/>
        <v>3.2000000000000001E-2</v>
      </c>
      <c r="H214" s="132">
        <f>G214*'Danh mục VL_DC_TB'!$D$112</f>
        <v>66.944000000000003</v>
      </c>
    </row>
    <row r="215" spans="1:8" hidden="1">
      <c r="A215" s="46">
        <v>5</v>
      </c>
      <c r="B215" s="240"/>
      <c r="C215" s="70" t="s">
        <v>97</v>
      </c>
      <c r="D215" s="68" t="s">
        <v>4</v>
      </c>
      <c r="E215" s="248">
        <v>0.1</v>
      </c>
      <c r="F215" s="69">
        <v>3.2000000000000001E-2</v>
      </c>
      <c r="G215" s="135">
        <f t="shared" si="4"/>
        <v>2.5600000000000001E-2</v>
      </c>
      <c r="H215" s="132">
        <f>G215*'Danh mục VL_DC_TB'!$D$112</f>
        <v>53.555199999999999</v>
      </c>
    </row>
    <row r="216" spans="1:8" hidden="1">
      <c r="A216" s="46">
        <v>6</v>
      </c>
      <c r="B216" s="240"/>
      <c r="C216" s="70" t="s">
        <v>98</v>
      </c>
      <c r="D216" s="68" t="s">
        <v>4</v>
      </c>
      <c r="E216" s="248">
        <v>0.04</v>
      </c>
      <c r="F216" s="69">
        <v>3.2000000000000001E-2</v>
      </c>
      <c r="G216" s="135">
        <f t="shared" si="4"/>
        <v>1.0240000000000001E-2</v>
      </c>
      <c r="H216" s="132">
        <f>G216*'Danh mục VL_DC_TB'!$D$112</f>
        <v>21.422080000000001</v>
      </c>
    </row>
    <row r="217" spans="1:8" hidden="1">
      <c r="A217" s="46">
        <v>7</v>
      </c>
      <c r="B217" s="240"/>
      <c r="C217" s="70" t="s">
        <v>99</v>
      </c>
      <c r="D217" s="68" t="s">
        <v>5</v>
      </c>
      <c r="E217" s="248">
        <v>0.04</v>
      </c>
      <c r="F217" s="69">
        <v>0.192</v>
      </c>
      <c r="G217" s="135">
        <f t="shared" ref="G217:G270" si="5">E217*8*F217</f>
        <v>6.1440000000000002E-2</v>
      </c>
      <c r="H217" s="132">
        <f>G217*'Danh mục VL_DC_TB'!$D$112</f>
        <v>128.53247999999999</v>
      </c>
    </row>
    <row r="218" spans="1:8" hidden="1">
      <c r="A218" s="46">
        <v>8</v>
      </c>
      <c r="B218" s="240"/>
      <c r="C218" s="70" t="s">
        <v>100</v>
      </c>
      <c r="D218" s="68" t="s">
        <v>4</v>
      </c>
      <c r="E218" s="248">
        <v>2</v>
      </c>
      <c r="F218" s="69">
        <v>1.4E-3</v>
      </c>
      <c r="G218" s="135">
        <f t="shared" si="5"/>
        <v>2.24E-2</v>
      </c>
      <c r="H218" s="132">
        <f>G218*'Danh mục VL_DC_TB'!$D$112</f>
        <v>46.860799999999998</v>
      </c>
    </row>
    <row r="219" spans="1:8" hidden="1">
      <c r="A219" s="46">
        <v>9</v>
      </c>
      <c r="B219" s="240"/>
      <c r="C219" s="70" t="s">
        <v>101</v>
      </c>
      <c r="D219" s="68" t="s">
        <v>4</v>
      </c>
      <c r="E219" s="248">
        <v>1.5</v>
      </c>
      <c r="F219" s="69">
        <v>1.2E-2</v>
      </c>
      <c r="G219" s="135">
        <f t="shared" si="5"/>
        <v>0.14400000000000002</v>
      </c>
      <c r="H219" s="132">
        <f>G219*'Danh mục VL_DC_TB'!$D$112</f>
        <v>301.24800000000005</v>
      </c>
    </row>
    <row r="220" spans="1:8" hidden="1">
      <c r="A220" s="46">
        <v>10</v>
      </c>
      <c r="B220" s="240"/>
      <c r="C220" s="70" t="s">
        <v>110</v>
      </c>
      <c r="D220" s="68" t="s">
        <v>4</v>
      </c>
      <c r="E220" s="248">
        <v>0.6</v>
      </c>
      <c r="F220" s="243">
        <v>0.17</v>
      </c>
      <c r="G220" s="135">
        <f t="shared" si="5"/>
        <v>0.81600000000000006</v>
      </c>
      <c r="H220" s="132">
        <f>G220*'Danh mục VL_DC_TB'!$D$112</f>
        <v>1707.0720000000001</v>
      </c>
    </row>
    <row r="221" spans="1:8" s="33" customFormat="1" hidden="1">
      <c r="A221" s="46"/>
      <c r="B221" s="54"/>
      <c r="C221" s="70" t="s">
        <v>287</v>
      </c>
      <c r="D221" s="56" t="s">
        <v>61</v>
      </c>
      <c r="E221" s="85"/>
      <c r="F221" s="55">
        <v>5</v>
      </c>
      <c r="G221" s="135">
        <f>0.05*SUM(G211:G220)</f>
        <v>0.11318400000000001</v>
      </c>
      <c r="H221" s="132">
        <f>G221*'Danh mục VL_DC_TB'!$D$112</f>
        <v>236.78092800000002</v>
      </c>
    </row>
    <row r="222" spans="1:8" ht="35.4">
      <c r="A222" s="35" t="s">
        <v>36</v>
      </c>
      <c r="B222" s="53" t="s">
        <v>180</v>
      </c>
      <c r="C222" s="53"/>
      <c r="D222" s="239"/>
      <c r="E222" s="85"/>
      <c r="F222" s="240"/>
      <c r="G222" s="135"/>
      <c r="H222" s="132">
        <f>G222*'Danh mục VL_DC_TB'!$D$112</f>
        <v>0</v>
      </c>
    </row>
    <row r="223" spans="1:8" ht="36">
      <c r="A223" s="1"/>
      <c r="B223" s="54" t="s">
        <v>483</v>
      </c>
      <c r="C223" s="70"/>
      <c r="D223" s="56"/>
      <c r="E223" s="70"/>
      <c r="F223" s="70"/>
      <c r="G223" s="135">
        <f>G227*21</f>
        <v>1.2768000000000002E-2</v>
      </c>
      <c r="H223" s="132">
        <f>G223*'Danh mục VL_DC_TB'!$D$112</f>
        <v>26.710656000000004</v>
      </c>
    </row>
    <row r="224" spans="1:8">
      <c r="A224" s="46">
        <v>1</v>
      </c>
      <c r="B224" s="240"/>
      <c r="C224" s="70" t="s">
        <v>97</v>
      </c>
      <c r="D224" s="68" t="s">
        <v>4</v>
      </c>
      <c r="E224" s="360">
        <v>0.1</v>
      </c>
      <c r="F224" s="243">
        <v>4.0000000000000001E-3</v>
      </c>
      <c r="G224" s="422">
        <f t="shared" si="5"/>
        <v>3.2000000000000002E-3</v>
      </c>
      <c r="H224" s="132">
        <f>G224*'Danh mục VL_DC_TB'!$D$112</f>
        <v>6.6943999999999999</v>
      </c>
    </row>
    <row r="225" spans="1:8">
      <c r="A225" s="46">
        <v>2</v>
      </c>
      <c r="B225" s="240"/>
      <c r="C225" s="70" t="s">
        <v>98</v>
      </c>
      <c r="D225" s="68" t="s">
        <v>4</v>
      </c>
      <c r="E225" s="248">
        <v>0.04</v>
      </c>
      <c r="F225" s="243">
        <v>4.0000000000000001E-3</v>
      </c>
      <c r="G225" s="135">
        <f t="shared" si="5"/>
        <v>1.2800000000000001E-3</v>
      </c>
      <c r="H225" s="132">
        <f>G225*'Danh mục VL_DC_TB'!$D$112</f>
        <v>2.6777600000000001</v>
      </c>
    </row>
    <row r="226" spans="1:8">
      <c r="A226" s="46">
        <v>3</v>
      </c>
      <c r="B226" s="240"/>
      <c r="C226" s="70" t="s">
        <v>99</v>
      </c>
      <c r="D226" s="68" t="s">
        <v>5</v>
      </c>
      <c r="E226" s="248">
        <v>0.04</v>
      </c>
      <c r="F226" s="243">
        <v>2.4E-2</v>
      </c>
      <c r="G226" s="135">
        <f t="shared" si="5"/>
        <v>7.6800000000000002E-3</v>
      </c>
      <c r="H226" s="132">
        <f>G226*'Danh mục VL_DC_TB'!$D$112</f>
        <v>16.066559999999999</v>
      </c>
    </row>
    <row r="227" spans="1:8" s="337" customFormat="1">
      <c r="A227" s="363">
        <v>4</v>
      </c>
      <c r="B227" s="368"/>
      <c r="C227" s="333" t="s">
        <v>287</v>
      </c>
      <c r="D227" s="348" t="s">
        <v>61</v>
      </c>
      <c r="E227" s="423"/>
      <c r="F227" s="424">
        <v>5</v>
      </c>
      <c r="G227" s="425">
        <f>0.05*SUM(G224:G226)</f>
        <v>6.0800000000000003E-4</v>
      </c>
      <c r="H227" s="426">
        <f>G227*'Danh mục VL_DC_TB'!$D$112</f>
        <v>1.2719360000000002</v>
      </c>
    </row>
    <row r="228" spans="1:8" ht="36">
      <c r="A228" s="1"/>
      <c r="B228" s="54" t="s">
        <v>484</v>
      </c>
      <c r="C228" s="70"/>
      <c r="D228" s="56"/>
      <c r="E228" s="70"/>
      <c r="F228" s="95"/>
      <c r="G228" s="135">
        <f>G234*21</f>
        <v>2.5257792000000001</v>
      </c>
      <c r="H228" s="132">
        <f>G228*'Danh mục VL_DC_TB'!$D$112</f>
        <v>5283.9300864000006</v>
      </c>
    </row>
    <row r="229" spans="1:8">
      <c r="A229" s="46">
        <v>1</v>
      </c>
      <c r="B229" s="54"/>
      <c r="C229" s="70" t="s">
        <v>505</v>
      </c>
      <c r="D229" s="56" t="s">
        <v>4</v>
      </c>
      <c r="E229" s="360">
        <v>2.2000000000000002</v>
      </c>
      <c r="F229" s="70">
        <v>8.6999999999999994E-2</v>
      </c>
      <c r="G229" s="422">
        <f t="shared" si="5"/>
        <v>1.5312000000000001</v>
      </c>
      <c r="H229" s="132">
        <f>G229*'Danh mục VL_DC_TB'!$D$112</f>
        <v>3203.2704000000003</v>
      </c>
    </row>
    <row r="230" spans="1:8">
      <c r="A230" s="46">
        <v>2</v>
      </c>
      <c r="B230" s="54"/>
      <c r="C230" s="70" t="s">
        <v>76</v>
      </c>
      <c r="D230" s="56" t="s">
        <v>5</v>
      </c>
      <c r="E230" s="360">
        <v>0.4</v>
      </c>
      <c r="F230" s="70">
        <v>0.192</v>
      </c>
      <c r="G230" s="422">
        <f t="shared" si="5"/>
        <v>0.61440000000000006</v>
      </c>
      <c r="H230" s="132">
        <f>G230*'Danh mục VL_DC_TB'!$D$112</f>
        <v>1285.3248000000001</v>
      </c>
    </row>
    <row r="231" spans="1:8">
      <c r="A231" s="46">
        <v>6</v>
      </c>
      <c r="B231" s="240"/>
      <c r="C231" s="70" t="s">
        <v>97</v>
      </c>
      <c r="D231" s="68" t="s">
        <v>4</v>
      </c>
      <c r="E231" s="360">
        <v>0.1</v>
      </c>
      <c r="F231" s="243">
        <v>8.6800000000000002E-2</v>
      </c>
      <c r="G231" s="135">
        <f t="shared" si="5"/>
        <v>6.9440000000000002E-2</v>
      </c>
      <c r="H231" s="132">
        <f>G231*'Danh mục VL_DC_TB'!$D$112</f>
        <v>145.26848000000001</v>
      </c>
    </row>
    <row r="232" spans="1:8">
      <c r="A232" s="46">
        <v>7</v>
      </c>
      <c r="B232" s="240"/>
      <c r="C232" s="70" t="s">
        <v>98</v>
      </c>
      <c r="D232" s="68" t="s">
        <v>4</v>
      </c>
      <c r="E232" s="248">
        <v>0.04</v>
      </c>
      <c r="F232" s="243">
        <v>8.6800000000000002E-2</v>
      </c>
      <c r="G232" s="135">
        <f t="shared" si="5"/>
        <v>2.7776000000000002E-2</v>
      </c>
      <c r="H232" s="132">
        <f>G232*'Danh mục VL_DC_TB'!$D$112</f>
        <v>58.107392000000004</v>
      </c>
    </row>
    <row r="233" spans="1:8">
      <c r="A233" s="46">
        <v>8</v>
      </c>
      <c r="B233" s="240"/>
      <c r="C233" s="70" t="s">
        <v>99</v>
      </c>
      <c r="D233" s="68" t="s">
        <v>5</v>
      </c>
      <c r="E233" s="248">
        <v>0.04</v>
      </c>
      <c r="F233" s="243">
        <v>0.50839999999999996</v>
      </c>
      <c r="G233" s="135">
        <f t="shared" si="5"/>
        <v>0.162688</v>
      </c>
      <c r="H233" s="132">
        <f>G233*'Danh mục VL_DC_TB'!$D$112</f>
        <v>340.34329600000001</v>
      </c>
    </row>
    <row r="234" spans="1:8" s="33" customFormat="1">
      <c r="A234" s="46"/>
      <c r="B234" s="54"/>
      <c r="C234" s="70" t="s">
        <v>287</v>
      </c>
      <c r="D234" s="56" t="s">
        <v>61</v>
      </c>
      <c r="E234" s="85"/>
      <c r="F234" s="55">
        <v>5</v>
      </c>
      <c r="G234" s="135">
        <f>0.05*SUM(G229:G233)</f>
        <v>0.12027520000000001</v>
      </c>
      <c r="H234" s="132">
        <f>G234*'Danh mục VL_DC_TB'!$D$112</f>
        <v>251.61571840000002</v>
      </c>
    </row>
    <row r="235" spans="1:8" ht="36" hidden="1">
      <c r="A235" s="1"/>
      <c r="B235" s="54" t="s">
        <v>289</v>
      </c>
      <c r="C235" s="70"/>
      <c r="D235" s="56"/>
      <c r="E235" s="70"/>
      <c r="F235" s="95"/>
      <c r="G235" s="135"/>
      <c r="H235" s="132"/>
    </row>
    <row r="236" spans="1:8" ht="36" hidden="1">
      <c r="A236" s="46">
        <v>1</v>
      </c>
      <c r="B236" s="54"/>
      <c r="C236" s="70" t="s">
        <v>114</v>
      </c>
      <c r="D236" s="56" t="s">
        <v>4</v>
      </c>
      <c r="E236" s="248">
        <v>2.2000000000000002</v>
      </c>
      <c r="F236" s="70">
        <v>6.7000000000000004E-2</v>
      </c>
      <c r="G236" s="135">
        <f t="shared" si="5"/>
        <v>1.1792000000000002</v>
      </c>
      <c r="H236" s="132">
        <f>G236*'Danh mục VL_DC_TB'!$D$112</f>
        <v>2466.8864000000003</v>
      </c>
    </row>
    <row r="237" spans="1:8" hidden="1">
      <c r="A237" s="46">
        <v>2</v>
      </c>
      <c r="B237" s="54"/>
      <c r="C237" s="70" t="s">
        <v>76</v>
      </c>
      <c r="D237" s="56" t="s">
        <v>5</v>
      </c>
      <c r="E237" s="248">
        <v>0.4</v>
      </c>
      <c r="F237" s="70">
        <v>0.3</v>
      </c>
      <c r="G237" s="135">
        <f t="shared" si="5"/>
        <v>0.96</v>
      </c>
      <c r="H237" s="132">
        <f>G237*'Danh mục VL_DC_TB'!$D$112</f>
        <v>2008.32</v>
      </c>
    </row>
    <row r="238" spans="1:8" hidden="1">
      <c r="A238" s="46">
        <v>3</v>
      </c>
      <c r="B238" s="54"/>
      <c r="C238" s="70" t="s">
        <v>129</v>
      </c>
      <c r="D238" s="56" t="s">
        <v>5</v>
      </c>
      <c r="E238" s="248">
        <v>1</v>
      </c>
      <c r="F238" s="70">
        <v>4.4999999999999998E-2</v>
      </c>
      <c r="G238" s="135">
        <f t="shared" si="5"/>
        <v>0.36</v>
      </c>
      <c r="H238" s="132">
        <f>G238*'Danh mục VL_DC_TB'!$D$112</f>
        <v>753.12</v>
      </c>
    </row>
    <row r="239" spans="1:8" hidden="1">
      <c r="A239" s="46">
        <v>4</v>
      </c>
      <c r="B239" s="54"/>
      <c r="C239" s="70" t="s">
        <v>130</v>
      </c>
      <c r="D239" s="56" t="s">
        <v>4</v>
      </c>
      <c r="E239" s="248">
        <v>0.4</v>
      </c>
      <c r="F239" s="70">
        <v>1.2E-2</v>
      </c>
      <c r="G239" s="135">
        <f t="shared" si="5"/>
        <v>3.8400000000000004E-2</v>
      </c>
      <c r="H239" s="132">
        <f>G239*'Danh mục VL_DC_TB'!$D$112</f>
        <v>80.332800000000006</v>
      </c>
    </row>
    <row r="240" spans="1:8" hidden="1">
      <c r="A240" s="46">
        <v>5</v>
      </c>
      <c r="B240" s="54"/>
      <c r="C240" s="70" t="s">
        <v>131</v>
      </c>
      <c r="D240" s="56" t="s">
        <v>4</v>
      </c>
      <c r="E240" s="248">
        <v>0.04</v>
      </c>
      <c r="F240" s="70">
        <v>3.5999999999999997E-2</v>
      </c>
      <c r="G240" s="135">
        <f t="shared" si="5"/>
        <v>1.1519999999999999E-2</v>
      </c>
      <c r="H240" s="132">
        <f>G240*'Danh mục VL_DC_TB'!$D$112</f>
        <v>24.099839999999997</v>
      </c>
    </row>
    <row r="241" spans="1:8" hidden="1">
      <c r="A241" s="46">
        <v>6</v>
      </c>
      <c r="B241" s="54"/>
      <c r="C241" s="70" t="s">
        <v>132</v>
      </c>
      <c r="D241" s="56" t="s">
        <v>4</v>
      </c>
      <c r="E241" s="248">
        <v>0.4</v>
      </c>
      <c r="F241" s="70">
        <v>1.2E-2</v>
      </c>
      <c r="G241" s="135">
        <f t="shared" si="5"/>
        <v>3.8400000000000004E-2</v>
      </c>
      <c r="H241" s="132">
        <f>G241*'Danh mục VL_DC_TB'!$D$112</f>
        <v>80.332800000000006</v>
      </c>
    </row>
    <row r="242" spans="1:8" hidden="1">
      <c r="A242" s="46">
        <v>7</v>
      </c>
      <c r="B242" s="240"/>
      <c r="C242" s="70" t="s">
        <v>97</v>
      </c>
      <c r="D242" s="68" t="s">
        <v>4</v>
      </c>
      <c r="E242" s="248">
        <v>0.1</v>
      </c>
      <c r="F242" s="243">
        <v>1.2999999999999999E-2</v>
      </c>
      <c r="G242" s="135">
        <f t="shared" si="5"/>
        <v>1.04E-2</v>
      </c>
      <c r="H242" s="132">
        <f>G242*'Danh mục VL_DC_TB'!$D$112</f>
        <v>21.756799999999998</v>
      </c>
    </row>
    <row r="243" spans="1:8" hidden="1">
      <c r="A243" s="46">
        <v>8</v>
      </c>
      <c r="B243" s="240"/>
      <c r="C243" s="70" t="s">
        <v>98</v>
      </c>
      <c r="D243" s="68" t="s">
        <v>4</v>
      </c>
      <c r="E243" s="248">
        <v>0.04</v>
      </c>
      <c r="F243" s="243">
        <v>1.2999999999999999E-2</v>
      </c>
      <c r="G243" s="135">
        <f t="shared" si="5"/>
        <v>4.1599999999999996E-3</v>
      </c>
      <c r="H243" s="132">
        <f>G243*'Danh mục VL_DC_TB'!$D$112</f>
        <v>8.7027199999999993</v>
      </c>
    </row>
    <row r="244" spans="1:8" hidden="1">
      <c r="A244" s="46">
        <v>9</v>
      </c>
      <c r="B244" s="240"/>
      <c r="C244" s="70" t="s">
        <v>99</v>
      </c>
      <c r="D244" s="68" t="s">
        <v>5</v>
      </c>
      <c r="E244" s="248">
        <v>0.04</v>
      </c>
      <c r="F244" s="243">
        <v>0.08</v>
      </c>
      <c r="G244" s="135">
        <f t="shared" si="5"/>
        <v>2.5600000000000001E-2</v>
      </c>
      <c r="H244" s="132">
        <f>G244*'Danh mục VL_DC_TB'!$D$112</f>
        <v>53.555199999999999</v>
      </c>
    </row>
    <row r="245" spans="1:8" hidden="1">
      <c r="A245" s="46">
        <v>10</v>
      </c>
      <c r="B245" s="240"/>
      <c r="C245" s="70" t="s">
        <v>100</v>
      </c>
      <c r="D245" s="68" t="s">
        <v>4</v>
      </c>
      <c r="E245" s="248">
        <v>2</v>
      </c>
      <c r="F245" s="243">
        <v>1E-3</v>
      </c>
      <c r="G245" s="135">
        <f t="shared" si="5"/>
        <v>1.6E-2</v>
      </c>
      <c r="H245" s="132">
        <f>G245*'Danh mục VL_DC_TB'!$D$112</f>
        <v>33.472000000000001</v>
      </c>
    </row>
    <row r="246" spans="1:8" hidden="1">
      <c r="A246" s="46">
        <v>11</v>
      </c>
      <c r="B246" s="240"/>
      <c r="C246" s="70" t="s">
        <v>101</v>
      </c>
      <c r="D246" s="68" t="s">
        <v>4</v>
      </c>
      <c r="E246" s="248">
        <v>1.5</v>
      </c>
      <c r="F246" s="243">
        <v>5.0000000000000001E-3</v>
      </c>
      <c r="G246" s="135">
        <f t="shared" si="5"/>
        <v>0.06</v>
      </c>
      <c r="H246" s="132">
        <f>G246*'Danh mục VL_DC_TB'!$D$112</f>
        <v>125.52</v>
      </c>
    </row>
    <row r="247" spans="1:8" hidden="1">
      <c r="A247" s="46">
        <v>12</v>
      </c>
      <c r="B247" s="240"/>
      <c r="C247" s="70" t="s">
        <v>110</v>
      </c>
      <c r="D247" s="68" t="s">
        <v>4</v>
      </c>
      <c r="E247" s="248">
        <v>0.6</v>
      </c>
      <c r="F247" s="243">
        <v>2E-3</v>
      </c>
      <c r="G247" s="135">
        <f t="shared" si="5"/>
        <v>9.5999999999999992E-3</v>
      </c>
      <c r="H247" s="132">
        <f>G247*'Danh mục VL_DC_TB'!$D$112</f>
        <v>20.083199999999998</v>
      </c>
    </row>
    <row r="248" spans="1:8" hidden="1">
      <c r="A248" s="46">
        <v>13</v>
      </c>
      <c r="B248" s="240"/>
      <c r="C248" s="70" t="s">
        <v>125</v>
      </c>
      <c r="D248" s="68" t="s">
        <v>4</v>
      </c>
      <c r="E248" s="248">
        <v>0.04</v>
      </c>
      <c r="F248" s="243">
        <v>1.2E-2</v>
      </c>
      <c r="G248" s="135">
        <f t="shared" si="5"/>
        <v>3.8400000000000001E-3</v>
      </c>
      <c r="H248" s="132">
        <f>G248*'Danh mục VL_DC_TB'!$D$112</f>
        <v>8.0332799999999995</v>
      </c>
    </row>
    <row r="249" spans="1:8" s="33" customFormat="1" hidden="1">
      <c r="A249" s="46"/>
      <c r="B249" s="54"/>
      <c r="C249" s="70" t="s">
        <v>287</v>
      </c>
      <c r="D249" s="56" t="s">
        <v>61</v>
      </c>
      <c r="E249" s="85"/>
      <c r="F249" s="55">
        <v>5</v>
      </c>
      <c r="G249" s="135">
        <f>0.05*SUM(G236:G248)</f>
        <v>0.13585600000000003</v>
      </c>
      <c r="H249" s="132">
        <f>G249*'Danh mục VL_DC_TB'!$D$112</f>
        <v>284.21075200000007</v>
      </c>
    </row>
    <row r="250" spans="1:8" ht="36" hidden="1">
      <c r="A250" s="1"/>
      <c r="B250" s="54" t="s">
        <v>496</v>
      </c>
      <c r="C250" s="70"/>
      <c r="D250" s="56"/>
      <c r="E250" s="70"/>
      <c r="F250" s="95"/>
      <c r="G250" s="135"/>
      <c r="H250" s="132"/>
    </row>
    <row r="251" spans="1:8" ht="36" hidden="1">
      <c r="A251" s="46">
        <v>1</v>
      </c>
      <c r="B251" s="54"/>
      <c r="C251" s="70" t="s">
        <v>114</v>
      </c>
      <c r="D251" s="56" t="s">
        <v>4</v>
      </c>
      <c r="E251" s="248">
        <v>2.2000000000000002</v>
      </c>
      <c r="F251" s="70">
        <v>6.7000000000000004E-2</v>
      </c>
      <c r="G251" s="135">
        <f t="shared" si="5"/>
        <v>1.1792000000000002</v>
      </c>
      <c r="H251" s="132">
        <f>G251*'Danh mục VL_DC_TB'!$D$112</f>
        <v>2466.8864000000003</v>
      </c>
    </row>
    <row r="252" spans="1:8" hidden="1">
      <c r="A252" s="46">
        <v>2</v>
      </c>
      <c r="B252" s="54"/>
      <c r="C252" s="70" t="s">
        <v>76</v>
      </c>
      <c r="D252" s="56" t="s">
        <v>5</v>
      </c>
      <c r="E252" s="248">
        <v>0.4</v>
      </c>
      <c r="F252" s="70">
        <v>0.3</v>
      </c>
      <c r="G252" s="135">
        <f t="shared" si="5"/>
        <v>0.96</v>
      </c>
      <c r="H252" s="132">
        <f>G252*'Danh mục VL_DC_TB'!$D$112</f>
        <v>2008.32</v>
      </c>
    </row>
    <row r="253" spans="1:8" hidden="1">
      <c r="A253" s="46">
        <v>3</v>
      </c>
      <c r="B253" s="54"/>
      <c r="C253" s="70" t="s">
        <v>129</v>
      </c>
      <c r="D253" s="56" t="s">
        <v>5</v>
      </c>
      <c r="E253" s="248">
        <v>1</v>
      </c>
      <c r="F253" s="70">
        <v>4.4999999999999998E-2</v>
      </c>
      <c r="G253" s="135">
        <f t="shared" si="5"/>
        <v>0.36</v>
      </c>
      <c r="H253" s="132">
        <f>G253*'Danh mục VL_DC_TB'!$D$112</f>
        <v>753.12</v>
      </c>
    </row>
    <row r="254" spans="1:8" hidden="1">
      <c r="A254" s="46">
        <v>4</v>
      </c>
      <c r="B254" s="54"/>
      <c r="C254" s="70" t="s">
        <v>130</v>
      </c>
      <c r="D254" s="56" t="s">
        <v>4</v>
      </c>
      <c r="E254" s="248">
        <v>0.4</v>
      </c>
      <c r="F254" s="70">
        <v>1.2E-2</v>
      </c>
      <c r="G254" s="135">
        <f t="shared" si="5"/>
        <v>3.8400000000000004E-2</v>
      </c>
      <c r="H254" s="132">
        <f>G254*'Danh mục VL_DC_TB'!$D$112</f>
        <v>80.332800000000006</v>
      </c>
    </row>
    <row r="255" spans="1:8" hidden="1">
      <c r="A255" s="46">
        <v>5</v>
      </c>
      <c r="B255" s="54"/>
      <c r="C255" s="70" t="s">
        <v>131</v>
      </c>
      <c r="D255" s="56" t="s">
        <v>4</v>
      </c>
      <c r="E255" s="248">
        <v>0.04</v>
      </c>
      <c r="F255" s="70">
        <v>3.5999999999999997E-2</v>
      </c>
      <c r="G255" s="135">
        <f t="shared" si="5"/>
        <v>1.1519999999999999E-2</v>
      </c>
      <c r="H255" s="132">
        <f>G255*'Danh mục VL_DC_TB'!$D$112</f>
        <v>24.099839999999997</v>
      </c>
    </row>
    <row r="256" spans="1:8" hidden="1">
      <c r="A256" s="46">
        <v>6</v>
      </c>
      <c r="B256" s="54"/>
      <c r="C256" s="70" t="s">
        <v>132</v>
      </c>
      <c r="D256" s="56" t="s">
        <v>4</v>
      </c>
      <c r="E256" s="248">
        <v>0.4</v>
      </c>
      <c r="F256" s="70">
        <v>1.2E-2</v>
      </c>
      <c r="G256" s="135">
        <f t="shared" si="5"/>
        <v>3.8400000000000004E-2</v>
      </c>
      <c r="H256" s="132">
        <f>G256*'Danh mục VL_DC_TB'!$D$112</f>
        <v>80.332800000000006</v>
      </c>
    </row>
    <row r="257" spans="1:8" hidden="1">
      <c r="A257" s="46">
        <v>7</v>
      </c>
      <c r="B257" s="240"/>
      <c r="C257" s="70" t="s">
        <v>97</v>
      </c>
      <c r="D257" s="68" t="s">
        <v>4</v>
      </c>
      <c r="E257" s="248">
        <v>0.1</v>
      </c>
      <c r="F257" s="243">
        <v>1.2999999999999999E-2</v>
      </c>
      <c r="G257" s="135">
        <f t="shared" si="5"/>
        <v>1.04E-2</v>
      </c>
      <c r="H257" s="132">
        <f>G257*'Danh mục VL_DC_TB'!$D$112</f>
        <v>21.756799999999998</v>
      </c>
    </row>
    <row r="258" spans="1:8" hidden="1">
      <c r="A258" s="46">
        <v>8</v>
      </c>
      <c r="B258" s="240"/>
      <c r="C258" s="70" t="s">
        <v>98</v>
      </c>
      <c r="D258" s="68" t="s">
        <v>4</v>
      </c>
      <c r="E258" s="248">
        <v>0.04</v>
      </c>
      <c r="F258" s="243">
        <v>1.2999999999999999E-2</v>
      </c>
      <c r="G258" s="135">
        <f t="shared" si="5"/>
        <v>4.1599999999999996E-3</v>
      </c>
      <c r="H258" s="132">
        <f>G258*'Danh mục VL_DC_TB'!$D$112</f>
        <v>8.7027199999999993</v>
      </c>
    </row>
    <row r="259" spans="1:8" hidden="1">
      <c r="A259" s="46">
        <v>9</v>
      </c>
      <c r="B259" s="240"/>
      <c r="C259" s="70" t="s">
        <v>99</v>
      </c>
      <c r="D259" s="68" t="s">
        <v>5</v>
      </c>
      <c r="E259" s="248">
        <v>0.04</v>
      </c>
      <c r="F259" s="243">
        <v>0.08</v>
      </c>
      <c r="G259" s="135">
        <f t="shared" si="5"/>
        <v>2.5600000000000001E-2</v>
      </c>
      <c r="H259" s="132">
        <f>G259*'Danh mục VL_DC_TB'!$D$112</f>
        <v>53.555199999999999</v>
      </c>
    </row>
    <row r="260" spans="1:8" hidden="1">
      <c r="A260" s="46">
        <v>10</v>
      </c>
      <c r="B260" s="240"/>
      <c r="C260" s="70" t="s">
        <v>100</v>
      </c>
      <c r="D260" s="68" t="s">
        <v>4</v>
      </c>
      <c r="E260" s="248">
        <v>2</v>
      </c>
      <c r="F260" s="243">
        <v>1E-3</v>
      </c>
      <c r="G260" s="135">
        <f t="shared" si="5"/>
        <v>1.6E-2</v>
      </c>
      <c r="H260" s="132">
        <f>G260*'Danh mục VL_DC_TB'!$D$112</f>
        <v>33.472000000000001</v>
      </c>
    </row>
    <row r="261" spans="1:8" hidden="1">
      <c r="A261" s="46">
        <v>11</v>
      </c>
      <c r="B261" s="240"/>
      <c r="C261" s="70" t="s">
        <v>101</v>
      </c>
      <c r="D261" s="68" t="s">
        <v>4</v>
      </c>
      <c r="E261" s="248">
        <v>1.5</v>
      </c>
      <c r="F261" s="243">
        <v>5.0000000000000001E-3</v>
      </c>
      <c r="G261" s="135">
        <f t="shared" si="5"/>
        <v>0.06</v>
      </c>
      <c r="H261" s="132">
        <f>G261*'Danh mục VL_DC_TB'!$D$112</f>
        <v>125.52</v>
      </c>
    </row>
    <row r="262" spans="1:8" hidden="1">
      <c r="A262" s="46">
        <v>12</v>
      </c>
      <c r="B262" s="240"/>
      <c r="C262" s="70" t="s">
        <v>110</v>
      </c>
      <c r="D262" s="68" t="s">
        <v>4</v>
      </c>
      <c r="E262" s="248">
        <v>0.6</v>
      </c>
      <c r="F262" s="243">
        <v>2E-3</v>
      </c>
      <c r="G262" s="135">
        <f t="shared" si="5"/>
        <v>9.5999999999999992E-3</v>
      </c>
      <c r="H262" s="132">
        <f>G262*'Danh mục VL_DC_TB'!$D$112</f>
        <v>20.083199999999998</v>
      </c>
    </row>
    <row r="263" spans="1:8" hidden="1">
      <c r="A263" s="46">
        <v>13</v>
      </c>
      <c r="B263" s="240"/>
      <c r="C263" s="70" t="s">
        <v>125</v>
      </c>
      <c r="D263" s="68" t="s">
        <v>4</v>
      </c>
      <c r="E263" s="248">
        <v>0.04</v>
      </c>
      <c r="F263" s="243">
        <v>1.2E-2</v>
      </c>
      <c r="G263" s="135">
        <f t="shared" si="5"/>
        <v>3.8400000000000001E-3</v>
      </c>
      <c r="H263" s="132">
        <f>G263*'Danh mục VL_DC_TB'!$D$112</f>
        <v>8.0332799999999995</v>
      </c>
    </row>
    <row r="264" spans="1:8" s="33" customFormat="1" hidden="1">
      <c r="A264" s="46"/>
      <c r="B264" s="54"/>
      <c r="C264" s="70" t="s">
        <v>287</v>
      </c>
      <c r="D264" s="56" t="s">
        <v>61</v>
      </c>
      <c r="E264" s="85"/>
      <c r="F264" s="55">
        <v>5</v>
      </c>
      <c r="G264" s="135">
        <f>0.05*SUM(G251:G263)</f>
        <v>0.13585600000000003</v>
      </c>
      <c r="H264" s="132">
        <f>G264*'Danh mục VL_DC_TB'!$D$112</f>
        <v>284.21075200000007</v>
      </c>
    </row>
    <row r="265" spans="1:8" ht="36" hidden="1">
      <c r="A265" s="1"/>
      <c r="B265" s="54" t="s">
        <v>495</v>
      </c>
      <c r="C265" s="70"/>
      <c r="D265" s="56"/>
      <c r="E265" s="70"/>
      <c r="F265" s="70"/>
      <c r="G265" s="135"/>
      <c r="H265" s="132"/>
    </row>
    <row r="266" spans="1:8" ht="36" hidden="1">
      <c r="A266" s="46">
        <v>1</v>
      </c>
      <c r="B266" s="54"/>
      <c r="C266" s="70" t="s">
        <v>114</v>
      </c>
      <c r="D266" s="56" t="s">
        <v>4</v>
      </c>
      <c r="E266" s="248">
        <v>2.2000000000000002</v>
      </c>
      <c r="F266" s="70">
        <v>0.03</v>
      </c>
      <c r="G266" s="135">
        <f t="shared" si="5"/>
        <v>0.52800000000000002</v>
      </c>
      <c r="H266" s="132">
        <f>G266*'Danh mục VL_DC_TB'!$D$112</f>
        <v>1104.576</v>
      </c>
    </row>
    <row r="267" spans="1:8" hidden="1">
      <c r="A267" s="46">
        <v>2</v>
      </c>
      <c r="B267" s="54"/>
      <c r="C267" s="70" t="s">
        <v>76</v>
      </c>
      <c r="D267" s="56" t="s">
        <v>5</v>
      </c>
      <c r="E267" s="248">
        <v>0.4</v>
      </c>
      <c r="F267" s="70">
        <v>0.12</v>
      </c>
      <c r="G267" s="135">
        <f t="shared" si="5"/>
        <v>0.38400000000000001</v>
      </c>
      <c r="H267" s="132">
        <f>G267*'Danh mục VL_DC_TB'!$D$112</f>
        <v>803.32799999999997</v>
      </c>
    </row>
    <row r="268" spans="1:8" hidden="1">
      <c r="A268" s="46">
        <v>3</v>
      </c>
      <c r="B268" s="54"/>
      <c r="C268" s="70" t="s">
        <v>129</v>
      </c>
      <c r="D268" s="56" t="s">
        <v>5</v>
      </c>
      <c r="E268" s="248">
        <v>1</v>
      </c>
      <c r="F268" s="70">
        <v>0.03</v>
      </c>
      <c r="G268" s="135">
        <f t="shared" si="5"/>
        <v>0.24</v>
      </c>
      <c r="H268" s="132">
        <f>G268*'Danh mục VL_DC_TB'!$D$112</f>
        <v>502.08</v>
      </c>
    </row>
    <row r="269" spans="1:8" hidden="1">
      <c r="A269" s="46">
        <v>4</v>
      </c>
      <c r="B269" s="54"/>
      <c r="C269" s="70" t="s">
        <v>130</v>
      </c>
      <c r="D269" s="56" t="s">
        <v>4</v>
      </c>
      <c r="E269" s="248">
        <v>0.4</v>
      </c>
      <c r="F269" s="70">
        <v>0.01</v>
      </c>
      <c r="G269" s="135">
        <f t="shared" si="5"/>
        <v>3.2000000000000001E-2</v>
      </c>
      <c r="H269" s="132">
        <f>G269*'Danh mục VL_DC_TB'!$D$112</f>
        <v>66.944000000000003</v>
      </c>
    </row>
    <row r="270" spans="1:8" hidden="1">
      <c r="A270" s="46">
        <v>5</v>
      </c>
      <c r="B270" s="54"/>
      <c r="C270" s="70" t="s">
        <v>131</v>
      </c>
      <c r="D270" s="56" t="s">
        <v>4</v>
      </c>
      <c r="E270" s="248">
        <v>0.04</v>
      </c>
      <c r="F270" s="69">
        <v>4.0000000000000001E-3</v>
      </c>
      <c r="G270" s="135">
        <f t="shared" si="5"/>
        <v>1.2800000000000001E-3</v>
      </c>
      <c r="H270" s="132">
        <f>G270*'Danh mục VL_DC_TB'!$D$112</f>
        <v>2.6777600000000001</v>
      </c>
    </row>
    <row r="271" spans="1:8" hidden="1">
      <c r="A271" s="46">
        <v>6</v>
      </c>
      <c r="B271" s="240"/>
      <c r="C271" s="70" t="s">
        <v>97</v>
      </c>
      <c r="D271" s="68" t="s">
        <v>4</v>
      </c>
      <c r="E271" s="248">
        <v>0.1</v>
      </c>
      <c r="F271" s="243">
        <v>3.2000000000000001E-2</v>
      </c>
      <c r="G271" s="135">
        <f t="shared" ref="G271:G329" si="6">E271*8*F271</f>
        <v>2.5600000000000001E-2</v>
      </c>
      <c r="H271" s="132">
        <f>G271*'Danh mục VL_DC_TB'!$D$112</f>
        <v>53.555199999999999</v>
      </c>
    </row>
    <row r="272" spans="1:8" hidden="1">
      <c r="A272" s="46">
        <v>7</v>
      </c>
      <c r="B272" s="240"/>
      <c r="C272" s="70" t="s">
        <v>98</v>
      </c>
      <c r="D272" s="68" t="s">
        <v>4</v>
      </c>
      <c r="E272" s="248">
        <v>0.04</v>
      </c>
      <c r="F272" s="243">
        <v>3.2000000000000001E-2</v>
      </c>
      <c r="G272" s="135">
        <f t="shared" si="6"/>
        <v>1.0240000000000001E-2</v>
      </c>
      <c r="H272" s="132">
        <f>G272*'Danh mục VL_DC_TB'!$D$112</f>
        <v>21.422080000000001</v>
      </c>
    </row>
    <row r="273" spans="1:8" hidden="1">
      <c r="A273" s="46">
        <v>8</v>
      </c>
      <c r="B273" s="240"/>
      <c r="C273" s="70" t="s">
        <v>99</v>
      </c>
      <c r="D273" s="68" t="s">
        <v>5</v>
      </c>
      <c r="E273" s="248">
        <v>0.04</v>
      </c>
      <c r="F273" s="243">
        <v>0.192</v>
      </c>
      <c r="G273" s="135">
        <f t="shared" si="6"/>
        <v>6.1440000000000002E-2</v>
      </c>
      <c r="H273" s="132">
        <f>G273*'Danh mục VL_DC_TB'!$D$112</f>
        <v>128.53247999999999</v>
      </c>
    </row>
    <row r="274" spans="1:8" hidden="1">
      <c r="A274" s="46">
        <v>9</v>
      </c>
      <c r="B274" s="240"/>
      <c r="C274" s="70" t="s">
        <v>100</v>
      </c>
      <c r="D274" s="68" t="s">
        <v>4</v>
      </c>
      <c r="E274" s="248">
        <v>2</v>
      </c>
      <c r="F274" s="243">
        <v>1.4E-3</v>
      </c>
      <c r="G274" s="135">
        <f t="shared" si="6"/>
        <v>2.24E-2</v>
      </c>
      <c r="H274" s="132">
        <f>G274*'Danh mục VL_DC_TB'!$D$112</f>
        <v>46.860799999999998</v>
      </c>
    </row>
    <row r="275" spans="1:8" hidden="1">
      <c r="A275" s="46">
        <v>10</v>
      </c>
      <c r="B275" s="240"/>
      <c r="C275" s="70" t="s">
        <v>101</v>
      </c>
      <c r="D275" s="68" t="s">
        <v>4</v>
      </c>
      <c r="E275" s="248">
        <v>1.5</v>
      </c>
      <c r="F275" s="243">
        <v>1.2E-2</v>
      </c>
      <c r="G275" s="135">
        <f t="shared" si="6"/>
        <v>0.14400000000000002</v>
      </c>
      <c r="H275" s="132">
        <f>G275*'Danh mục VL_DC_TB'!$D$112</f>
        <v>301.24800000000005</v>
      </c>
    </row>
    <row r="276" spans="1:8" hidden="1">
      <c r="A276" s="46">
        <v>11</v>
      </c>
      <c r="B276" s="240"/>
      <c r="C276" s="70" t="s">
        <v>110</v>
      </c>
      <c r="D276" s="68" t="s">
        <v>4</v>
      </c>
      <c r="E276" s="248">
        <v>0.6</v>
      </c>
      <c r="F276" s="243">
        <v>0.17</v>
      </c>
      <c r="G276" s="135">
        <f t="shared" si="6"/>
        <v>0.81600000000000006</v>
      </c>
      <c r="H276" s="132">
        <f>G276*'Danh mục VL_DC_TB'!$D$112</f>
        <v>1707.0720000000001</v>
      </c>
    </row>
    <row r="277" spans="1:8" s="33" customFormat="1" hidden="1">
      <c r="A277" s="46"/>
      <c r="B277" s="54"/>
      <c r="C277" s="70" t="s">
        <v>287</v>
      </c>
      <c r="D277" s="56" t="s">
        <v>61</v>
      </c>
      <c r="E277" s="85"/>
      <c r="F277" s="55">
        <v>5</v>
      </c>
      <c r="G277" s="135">
        <f>0.05*SUM(G266:G276)</f>
        <v>0.11324800000000002</v>
      </c>
      <c r="H277" s="132">
        <f>G277*'Danh mục VL_DC_TB'!$D$112</f>
        <v>236.91481600000003</v>
      </c>
    </row>
    <row r="278" spans="1:8" ht="35.4">
      <c r="A278" s="35" t="s">
        <v>42</v>
      </c>
      <c r="B278" s="53" t="s">
        <v>186</v>
      </c>
      <c r="C278" s="53"/>
      <c r="D278" s="239"/>
      <c r="E278" s="85"/>
      <c r="F278" s="240"/>
      <c r="G278" s="135"/>
      <c r="H278" s="132">
        <f>G278*'Danh mục VL_DC_TB'!$D$112</f>
        <v>0</v>
      </c>
    </row>
    <row r="279" spans="1:8" ht="36">
      <c r="A279" s="1"/>
      <c r="B279" s="54" t="s">
        <v>327</v>
      </c>
      <c r="C279" s="70"/>
      <c r="D279" s="56"/>
      <c r="E279" s="70"/>
      <c r="F279" s="70"/>
      <c r="G279" s="135">
        <f>G285*21</f>
        <v>0.42756000000000005</v>
      </c>
      <c r="H279" s="132">
        <f>G279*'Danh mục VL_DC_TB'!$D$112</f>
        <v>894.45552000000009</v>
      </c>
    </row>
    <row r="280" spans="1:8">
      <c r="A280" s="46">
        <v>1</v>
      </c>
      <c r="B280" s="54"/>
      <c r="C280" s="70" t="s">
        <v>506</v>
      </c>
      <c r="D280" s="56" t="s">
        <v>4</v>
      </c>
      <c r="E280" s="360">
        <v>2.2000000000000002</v>
      </c>
      <c r="F280" s="70">
        <v>1.2500000000000001E-2</v>
      </c>
      <c r="G280" s="132">
        <f t="shared" si="6"/>
        <v>0.22000000000000003</v>
      </c>
      <c r="H280" s="132">
        <f>G280*'Danh mục VL_DC_TB'!$D$112</f>
        <v>460.24000000000007</v>
      </c>
    </row>
    <row r="281" spans="1:8">
      <c r="A281" s="46">
        <v>3</v>
      </c>
      <c r="B281" s="240"/>
      <c r="C281" s="70" t="s">
        <v>97</v>
      </c>
      <c r="D281" s="68" t="s">
        <v>4</v>
      </c>
      <c r="E281" s="360">
        <v>0.1</v>
      </c>
      <c r="F281" s="243">
        <v>0.02</v>
      </c>
      <c r="G281" s="428">
        <f t="shared" si="6"/>
        <v>1.6E-2</v>
      </c>
      <c r="H281" s="132">
        <f>G281*'Danh mục VL_DC_TB'!$D$112</f>
        <v>33.472000000000001</v>
      </c>
    </row>
    <row r="282" spans="1:8">
      <c r="A282" s="46">
        <v>4</v>
      </c>
      <c r="B282" s="240"/>
      <c r="C282" s="70" t="s">
        <v>98</v>
      </c>
      <c r="D282" s="68" t="s">
        <v>4</v>
      </c>
      <c r="E282" s="248">
        <v>0.04</v>
      </c>
      <c r="F282" s="243">
        <v>0.02</v>
      </c>
      <c r="G282" s="422">
        <f t="shared" si="6"/>
        <v>6.4000000000000003E-3</v>
      </c>
      <c r="H282" s="132">
        <f>G282*'Danh mục VL_DC_TB'!$D$112</f>
        <v>13.3888</v>
      </c>
    </row>
    <row r="283" spans="1:8">
      <c r="A283" s="46">
        <v>5</v>
      </c>
      <c r="B283" s="240"/>
      <c r="C283" s="70" t="s">
        <v>99</v>
      </c>
      <c r="D283" s="68" t="s">
        <v>5</v>
      </c>
      <c r="E283" s="248">
        <v>0.04</v>
      </c>
      <c r="F283" s="243">
        <v>0.14000000000000001</v>
      </c>
      <c r="G283" s="422">
        <f t="shared" si="6"/>
        <v>4.4800000000000006E-2</v>
      </c>
      <c r="H283" s="132">
        <f>G283*'Danh mục VL_DC_TB'!$D$112</f>
        <v>93.721600000000009</v>
      </c>
    </row>
    <row r="284" spans="1:8">
      <c r="A284" s="46">
        <v>6</v>
      </c>
      <c r="B284" s="240"/>
      <c r="C284" s="70" t="s">
        <v>101</v>
      </c>
      <c r="D284" s="68" t="s">
        <v>4</v>
      </c>
      <c r="E284" s="360">
        <v>1.5</v>
      </c>
      <c r="F284" s="243">
        <v>0.01</v>
      </c>
      <c r="G284" s="132">
        <f t="shared" si="6"/>
        <v>0.12</v>
      </c>
      <c r="H284" s="132">
        <f>G284*'Danh mục VL_DC_TB'!$D$112</f>
        <v>251.04</v>
      </c>
    </row>
    <row r="285" spans="1:8" s="33" customFormat="1">
      <c r="A285" s="46">
        <v>7</v>
      </c>
      <c r="B285" s="54"/>
      <c r="C285" s="70" t="s">
        <v>287</v>
      </c>
      <c r="D285" s="56" t="s">
        <v>61</v>
      </c>
      <c r="E285" s="85"/>
      <c r="F285" s="55">
        <v>5</v>
      </c>
      <c r="G285" s="135">
        <f>0.05*SUM(G280:G284)</f>
        <v>2.0360000000000003E-2</v>
      </c>
      <c r="H285" s="132">
        <f>G285*'Danh mục VL_DC_TB'!$D$112</f>
        <v>42.593120000000006</v>
      </c>
    </row>
    <row r="286" spans="1:8" ht="54">
      <c r="A286" s="1"/>
      <c r="B286" s="54" t="s">
        <v>328</v>
      </c>
      <c r="C286" s="70"/>
      <c r="D286" s="56"/>
      <c r="E286" s="70"/>
      <c r="F286" s="70"/>
      <c r="G286" s="135">
        <f>G292*21</f>
        <v>0.65856000000000015</v>
      </c>
      <c r="H286" s="132">
        <f>G286*'Danh mục VL_DC_TB'!$D$112</f>
        <v>1377.7075200000004</v>
      </c>
    </row>
    <row r="287" spans="1:8">
      <c r="A287" s="46">
        <v>1</v>
      </c>
      <c r="B287" s="54"/>
      <c r="C287" s="70" t="s">
        <v>506</v>
      </c>
      <c r="D287" s="56" t="s">
        <v>4</v>
      </c>
      <c r="E287" s="360">
        <v>2.2000000000000002</v>
      </c>
      <c r="F287" s="70">
        <v>2.5000000000000001E-2</v>
      </c>
      <c r="G287" s="132">
        <f>E287*8*F287</f>
        <v>0.44000000000000006</v>
      </c>
      <c r="H287" s="132">
        <f>G287*'Danh mục VL_DC_TB'!$D$112</f>
        <v>920.48000000000013</v>
      </c>
    </row>
    <row r="288" spans="1:8">
      <c r="A288" s="46">
        <v>3</v>
      </c>
      <c r="B288" s="240"/>
      <c r="C288" s="70" t="s">
        <v>97</v>
      </c>
      <c r="D288" s="68" t="s">
        <v>4</v>
      </c>
      <c r="E288" s="360">
        <v>0.1</v>
      </c>
      <c r="F288" s="243">
        <v>0.02</v>
      </c>
      <c r="G288" s="428">
        <f>E288*8*F288</f>
        <v>1.6E-2</v>
      </c>
      <c r="H288" s="132">
        <f>G288*'Danh mục VL_DC_TB'!$D$112</f>
        <v>33.472000000000001</v>
      </c>
    </row>
    <row r="289" spans="1:9">
      <c r="A289" s="46">
        <v>4</v>
      </c>
      <c r="B289" s="240"/>
      <c r="C289" s="70" t="s">
        <v>98</v>
      </c>
      <c r="D289" s="68" t="s">
        <v>4</v>
      </c>
      <c r="E289" s="248">
        <v>0.04</v>
      </c>
      <c r="F289" s="243">
        <v>0.02</v>
      </c>
      <c r="G289" s="422">
        <f>E289*8*F289</f>
        <v>6.4000000000000003E-3</v>
      </c>
      <c r="H289" s="132">
        <f>G289*'Danh mục VL_DC_TB'!$D$112</f>
        <v>13.3888</v>
      </c>
    </row>
    <row r="290" spans="1:9">
      <c r="A290" s="46">
        <v>5</v>
      </c>
      <c r="B290" s="240"/>
      <c r="C290" s="70" t="s">
        <v>99</v>
      </c>
      <c r="D290" s="68" t="s">
        <v>5</v>
      </c>
      <c r="E290" s="248">
        <v>0.04</v>
      </c>
      <c r="F290" s="243">
        <v>0.14000000000000001</v>
      </c>
      <c r="G290" s="422">
        <f>E290*8*F290</f>
        <v>4.4800000000000006E-2</v>
      </c>
      <c r="H290" s="132">
        <f>G290*'Danh mục VL_DC_TB'!$D$112</f>
        <v>93.721600000000009</v>
      </c>
    </row>
    <row r="291" spans="1:9">
      <c r="A291" s="46">
        <v>6</v>
      </c>
      <c r="B291" s="240"/>
      <c r="C291" s="70" t="s">
        <v>101</v>
      </c>
      <c r="D291" s="68" t="s">
        <v>4</v>
      </c>
      <c r="E291" s="360">
        <v>1.5</v>
      </c>
      <c r="F291" s="243">
        <v>0.01</v>
      </c>
      <c r="G291" s="132">
        <f>E291*8*F291</f>
        <v>0.12</v>
      </c>
      <c r="H291" s="132">
        <f>G291*'Danh mục VL_DC_TB'!$D$112</f>
        <v>251.04</v>
      </c>
    </row>
    <row r="292" spans="1:9" s="33" customFormat="1">
      <c r="A292" s="46"/>
      <c r="B292" s="54"/>
      <c r="C292" s="70" t="s">
        <v>287</v>
      </c>
      <c r="D292" s="56" t="s">
        <v>61</v>
      </c>
      <c r="E292" s="85"/>
      <c r="F292" s="55">
        <v>5</v>
      </c>
      <c r="G292" s="135">
        <f>0.05*SUM(G287:G291)</f>
        <v>3.1360000000000006E-2</v>
      </c>
      <c r="H292" s="132">
        <f>G292*'Danh mục VL_DC_TB'!$D$112</f>
        <v>65.605120000000014</v>
      </c>
    </row>
    <row r="293" spans="1:9" ht="36" hidden="1">
      <c r="A293" s="1"/>
      <c r="B293" s="54" t="s">
        <v>489</v>
      </c>
      <c r="C293" s="53"/>
      <c r="D293" s="239"/>
      <c r="E293" s="55"/>
      <c r="F293" s="240"/>
      <c r="G293" s="135"/>
      <c r="H293" s="132"/>
      <c r="I293" t="s">
        <v>469</v>
      </c>
    </row>
    <row r="294" spans="1:9" ht="36" hidden="1">
      <c r="A294" s="46">
        <v>1</v>
      </c>
      <c r="B294" s="54"/>
      <c r="C294" s="70" t="s">
        <v>114</v>
      </c>
      <c r="D294" s="56" t="s">
        <v>4</v>
      </c>
      <c r="E294" s="248">
        <v>2.2000000000000002</v>
      </c>
      <c r="F294" s="70">
        <v>0.13</v>
      </c>
      <c r="G294" s="135">
        <f t="shared" si="6"/>
        <v>2.2880000000000003</v>
      </c>
      <c r="H294" s="132">
        <f>G294*'Danh mục VL_DC_TB'!$D$112</f>
        <v>4786.4960000000001</v>
      </c>
    </row>
    <row r="295" spans="1:9" hidden="1">
      <c r="A295" s="46">
        <v>2</v>
      </c>
      <c r="B295" s="54"/>
      <c r="C295" s="70" t="s">
        <v>76</v>
      </c>
      <c r="D295" s="56" t="s">
        <v>5</v>
      </c>
      <c r="E295" s="248">
        <v>0.4</v>
      </c>
      <c r="F295" s="70">
        <v>0.02</v>
      </c>
      <c r="G295" s="135">
        <f t="shared" si="6"/>
        <v>6.4000000000000001E-2</v>
      </c>
      <c r="H295" s="132">
        <f>G295*'Danh mục VL_DC_TB'!$D$112</f>
        <v>133.88800000000001</v>
      </c>
    </row>
    <row r="296" spans="1:9" hidden="1">
      <c r="A296" s="46">
        <v>3</v>
      </c>
      <c r="B296" s="54"/>
      <c r="C296" s="70" t="s">
        <v>129</v>
      </c>
      <c r="D296" s="56" t="s">
        <v>5</v>
      </c>
      <c r="E296" s="248">
        <v>1</v>
      </c>
      <c r="F296" s="70">
        <v>0.01</v>
      </c>
      <c r="G296" s="135">
        <f t="shared" si="6"/>
        <v>0.08</v>
      </c>
      <c r="H296" s="132">
        <f>G296*'Danh mục VL_DC_TB'!$D$112</f>
        <v>167.36</v>
      </c>
    </row>
    <row r="297" spans="1:9" hidden="1">
      <c r="A297" s="46">
        <v>4</v>
      </c>
      <c r="B297" s="54"/>
      <c r="C297" s="70" t="s">
        <v>130</v>
      </c>
      <c r="D297" s="56" t="s">
        <v>4</v>
      </c>
      <c r="E297" s="248">
        <v>0.4</v>
      </c>
      <c r="F297" s="70">
        <v>0.01</v>
      </c>
      <c r="G297" s="135">
        <f t="shared" si="6"/>
        <v>3.2000000000000001E-2</v>
      </c>
      <c r="H297" s="132">
        <f>G297*'Danh mục VL_DC_TB'!$D$112</f>
        <v>66.944000000000003</v>
      </c>
    </row>
    <row r="298" spans="1:9" hidden="1">
      <c r="A298" s="46">
        <v>5</v>
      </c>
      <c r="B298" s="240"/>
      <c r="C298" s="70" t="s">
        <v>97</v>
      </c>
      <c r="D298" s="68" t="s">
        <v>4</v>
      </c>
      <c r="E298" s="248">
        <v>0.1</v>
      </c>
      <c r="F298" s="243">
        <v>0.13</v>
      </c>
      <c r="G298" s="135">
        <f t="shared" si="6"/>
        <v>0.10400000000000001</v>
      </c>
      <c r="H298" s="132">
        <f>G298*'Danh mục VL_DC_TB'!$D$112</f>
        <v>217.56800000000001</v>
      </c>
    </row>
    <row r="299" spans="1:9" hidden="1">
      <c r="A299" s="46">
        <v>6</v>
      </c>
      <c r="B299" s="240"/>
      <c r="C299" s="70" t="s">
        <v>98</v>
      </c>
      <c r="D299" s="68" t="s">
        <v>4</v>
      </c>
      <c r="E299" s="248">
        <v>0.04</v>
      </c>
      <c r="F299" s="243">
        <v>0.13</v>
      </c>
      <c r="G299" s="135">
        <f t="shared" si="6"/>
        <v>4.1600000000000005E-2</v>
      </c>
      <c r="H299" s="132">
        <f>G299*'Danh mục VL_DC_TB'!$D$112</f>
        <v>87.027200000000008</v>
      </c>
    </row>
    <row r="300" spans="1:9" hidden="1">
      <c r="A300" s="46">
        <v>7</v>
      </c>
      <c r="B300" s="240"/>
      <c r="C300" s="70" t="s">
        <v>99</v>
      </c>
      <c r="D300" s="68" t="s">
        <v>5</v>
      </c>
      <c r="E300" s="248">
        <v>0.04</v>
      </c>
      <c r="F300" s="243">
        <v>0.8</v>
      </c>
      <c r="G300" s="135">
        <f t="shared" si="6"/>
        <v>0.25600000000000001</v>
      </c>
      <c r="H300" s="132">
        <f>G300*'Danh mục VL_DC_TB'!$D$112</f>
        <v>535.55200000000002</v>
      </c>
    </row>
    <row r="301" spans="1:9" hidden="1">
      <c r="A301" s="46">
        <v>8</v>
      </c>
      <c r="B301" s="240"/>
      <c r="C301" s="70" t="s">
        <v>101</v>
      </c>
      <c r="D301" s="68" t="s">
        <v>4</v>
      </c>
      <c r="E301" s="248">
        <v>1.5</v>
      </c>
      <c r="F301" s="243">
        <v>0.05</v>
      </c>
      <c r="G301" s="135">
        <f t="shared" si="6"/>
        <v>0.60000000000000009</v>
      </c>
      <c r="H301" s="132">
        <f>G301*'Danh mục VL_DC_TB'!$D$112</f>
        <v>1255.2000000000003</v>
      </c>
    </row>
    <row r="302" spans="1:9" hidden="1">
      <c r="A302" s="46">
        <v>9</v>
      </c>
      <c r="B302" s="240"/>
      <c r="C302" s="185" t="s">
        <v>109</v>
      </c>
      <c r="D302" s="68" t="s">
        <v>4</v>
      </c>
      <c r="E302" s="248">
        <v>0.01</v>
      </c>
      <c r="F302" s="243">
        <v>0.01</v>
      </c>
      <c r="G302" s="135">
        <f t="shared" si="6"/>
        <v>8.0000000000000004E-4</v>
      </c>
      <c r="H302" s="132">
        <f>G302*'Danh mục VL_DC_TB'!$D$112</f>
        <v>1.6736</v>
      </c>
    </row>
    <row r="303" spans="1:9" hidden="1">
      <c r="A303" s="46">
        <v>10</v>
      </c>
      <c r="B303" s="240"/>
      <c r="C303" s="70" t="s">
        <v>110</v>
      </c>
      <c r="D303" s="68" t="s">
        <v>4</v>
      </c>
      <c r="E303" s="248">
        <v>0.6</v>
      </c>
      <c r="F303" s="243">
        <v>0.02</v>
      </c>
      <c r="G303" s="135">
        <f t="shared" si="6"/>
        <v>9.6000000000000002E-2</v>
      </c>
      <c r="H303" s="132">
        <f>G303*'Danh mục VL_DC_TB'!$D$112</f>
        <v>200.83199999999999</v>
      </c>
    </row>
    <row r="304" spans="1:9" hidden="1">
      <c r="A304" s="46">
        <v>11</v>
      </c>
      <c r="B304" s="240"/>
      <c r="C304" s="70" t="s">
        <v>125</v>
      </c>
      <c r="D304" s="68" t="s">
        <v>4</v>
      </c>
      <c r="E304" s="248">
        <v>0.04</v>
      </c>
      <c r="F304" s="243">
        <v>0.02</v>
      </c>
      <c r="G304" s="135">
        <f t="shared" si="6"/>
        <v>6.4000000000000003E-3</v>
      </c>
      <c r="H304" s="132">
        <f>G304*'Danh mục VL_DC_TB'!$D$112</f>
        <v>13.3888</v>
      </c>
    </row>
    <row r="305" spans="1:8" s="33" customFormat="1" hidden="1">
      <c r="A305" s="46"/>
      <c r="B305" s="54"/>
      <c r="C305" s="70" t="s">
        <v>287</v>
      </c>
      <c r="D305" s="56" t="s">
        <v>61</v>
      </c>
      <c r="E305" s="85"/>
      <c r="F305" s="55">
        <v>5</v>
      </c>
      <c r="G305" s="135">
        <f>0.05*SUM(G294:G304)</f>
        <v>0.17844000000000004</v>
      </c>
      <c r="H305" s="132">
        <f>G305*'Danh mục VL_DC_TB'!$D$112</f>
        <v>373.29648000000009</v>
      </c>
    </row>
    <row r="306" spans="1:8" ht="35.4">
      <c r="A306" s="35" t="s">
        <v>58</v>
      </c>
      <c r="B306" s="53" t="s">
        <v>193</v>
      </c>
      <c r="C306" s="53"/>
      <c r="D306" s="239"/>
      <c r="E306" s="85"/>
      <c r="F306" s="240"/>
      <c r="G306" s="135"/>
      <c r="H306" s="132">
        <f>G306*'Danh mục VL_DC_TB'!$D$112</f>
        <v>0</v>
      </c>
    </row>
    <row r="307" spans="1:8" ht="72">
      <c r="A307" s="46"/>
      <c r="B307" s="54" t="s">
        <v>490</v>
      </c>
      <c r="C307" s="70"/>
      <c r="D307" s="56"/>
      <c r="E307" s="70"/>
      <c r="F307" s="70"/>
      <c r="G307" s="135">
        <f>G314*21</f>
        <v>11.162793600000002</v>
      </c>
      <c r="H307" s="132">
        <f>G307*'Danh mục VL_DC_TB'!$D$112</f>
        <v>23352.564211200006</v>
      </c>
    </row>
    <row r="308" spans="1:8">
      <c r="A308" s="46">
        <v>1</v>
      </c>
      <c r="B308" s="54"/>
      <c r="C308" s="70" t="s">
        <v>506</v>
      </c>
      <c r="D308" s="56" t="s">
        <v>4</v>
      </c>
      <c r="E308" s="360">
        <v>2.2000000000000002</v>
      </c>
      <c r="F308" s="70">
        <v>0.18759999999999999</v>
      </c>
      <c r="G308" s="135">
        <f t="shared" si="6"/>
        <v>3.3017600000000003</v>
      </c>
      <c r="H308" s="132">
        <f>G308*'Danh mục VL_DC_TB'!$D$112</f>
        <v>6907.2819200000004</v>
      </c>
    </row>
    <row r="309" spans="1:8">
      <c r="A309" s="46">
        <v>2</v>
      </c>
      <c r="B309" s="54"/>
      <c r="C309" s="70" t="s">
        <v>76</v>
      </c>
      <c r="D309" s="56" t="s">
        <v>5</v>
      </c>
      <c r="E309" s="360">
        <v>0.4</v>
      </c>
      <c r="F309" s="70">
        <v>2.1141000000000001</v>
      </c>
      <c r="G309" s="135">
        <f t="shared" si="6"/>
        <v>6.7651200000000005</v>
      </c>
      <c r="H309" s="132">
        <f>G309*'Danh mục VL_DC_TB'!$D$112</f>
        <v>14152.63104</v>
      </c>
    </row>
    <row r="310" spans="1:8">
      <c r="A310" s="46">
        <v>4</v>
      </c>
      <c r="B310" s="54"/>
      <c r="C310" s="70" t="s">
        <v>130</v>
      </c>
      <c r="D310" s="56" t="s">
        <v>4</v>
      </c>
      <c r="E310" s="360">
        <v>0.4</v>
      </c>
      <c r="F310" s="70">
        <v>4.0000000000000002E-4</v>
      </c>
      <c r="G310" s="135">
        <f t="shared" si="6"/>
        <v>1.2800000000000001E-3</v>
      </c>
      <c r="H310" s="132">
        <f>G310*'Danh mục VL_DC_TB'!$D$112</f>
        <v>2.6777600000000001</v>
      </c>
    </row>
    <row r="311" spans="1:8">
      <c r="A311" s="46">
        <v>4</v>
      </c>
      <c r="B311" s="240"/>
      <c r="C311" s="70" t="s">
        <v>97</v>
      </c>
      <c r="D311" s="68" t="s">
        <v>4</v>
      </c>
      <c r="E311" s="360">
        <v>0.1</v>
      </c>
      <c r="F311" s="243">
        <v>0.18559999999999999</v>
      </c>
      <c r="G311" s="135">
        <f t="shared" si="6"/>
        <v>0.14848</v>
      </c>
      <c r="H311" s="132">
        <f>G311*'Danh mục VL_DC_TB'!$D$112</f>
        <v>310.62016</v>
      </c>
    </row>
    <row r="312" spans="1:8">
      <c r="A312" s="46">
        <v>5</v>
      </c>
      <c r="B312" s="240"/>
      <c r="C312" s="70" t="s">
        <v>98</v>
      </c>
      <c r="D312" s="68" t="s">
        <v>4</v>
      </c>
      <c r="E312" s="248">
        <v>0.04</v>
      </c>
      <c r="F312" s="243">
        <v>0.18559999999999999</v>
      </c>
      <c r="G312" s="135">
        <f t="shared" si="6"/>
        <v>5.9392E-2</v>
      </c>
      <c r="H312" s="132">
        <f>G312*'Danh mục VL_DC_TB'!$D$112</f>
        <v>124.248064</v>
      </c>
    </row>
    <row r="313" spans="1:8">
      <c r="A313" s="46">
        <v>6</v>
      </c>
      <c r="B313" s="240"/>
      <c r="C313" s="70" t="s">
        <v>99</v>
      </c>
      <c r="D313" s="68" t="s">
        <v>5</v>
      </c>
      <c r="E313" s="248">
        <v>0.04</v>
      </c>
      <c r="F313" s="243">
        <v>1.1100000000000001</v>
      </c>
      <c r="G313" s="135">
        <f t="shared" si="6"/>
        <v>0.35520000000000002</v>
      </c>
      <c r="H313" s="132">
        <f>G313*'Danh mục VL_DC_TB'!$D$112</f>
        <v>743.07839999999999</v>
      </c>
    </row>
    <row r="314" spans="1:8" s="33" customFormat="1">
      <c r="A314" s="46">
        <v>7</v>
      </c>
      <c r="B314" s="54"/>
      <c r="C314" s="70" t="s">
        <v>287</v>
      </c>
      <c r="D314" s="56" t="s">
        <v>61</v>
      </c>
      <c r="E314" s="85"/>
      <c r="F314" s="55">
        <v>5</v>
      </c>
      <c r="G314" s="135">
        <f>0.05*SUM(G308:G313)</f>
        <v>0.53156160000000008</v>
      </c>
      <c r="H314" s="132">
        <f>G314*'Danh mục VL_DC_TB'!$D$112</f>
        <v>1112.0268672000002</v>
      </c>
    </row>
    <row r="315" spans="1:8" hidden="1">
      <c r="A315" s="46"/>
      <c r="B315" s="54" t="s">
        <v>195</v>
      </c>
      <c r="C315" s="70"/>
      <c r="D315" s="68"/>
      <c r="E315" s="248"/>
      <c r="F315" s="243"/>
      <c r="G315" s="135"/>
      <c r="H315" s="132">
        <f>G315*'Danh mục VL_DC_TB'!$D$112</f>
        <v>0</v>
      </c>
    </row>
    <row r="316" spans="1:8" ht="90" hidden="1">
      <c r="A316" s="46"/>
      <c r="B316" s="240"/>
      <c r="C316" s="244" t="s">
        <v>296</v>
      </c>
      <c r="D316" s="68"/>
      <c r="E316" s="248"/>
      <c r="F316" s="243"/>
      <c r="G316" s="135"/>
      <c r="H316" s="132">
        <f>G316*'Danh mục VL_DC_TB'!$D$112</f>
        <v>0</v>
      </c>
    </row>
    <row r="317" spans="1:8" ht="36" hidden="1">
      <c r="A317" s="46"/>
      <c r="B317" s="54" t="s">
        <v>196</v>
      </c>
      <c r="C317" s="70"/>
      <c r="D317" s="68"/>
      <c r="E317" s="248"/>
      <c r="F317" s="243"/>
      <c r="G317" s="135"/>
      <c r="H317" s="132">
        <f>G317*'Danh mục VL_DC_TB'!$D$112</f>
        <v>0</v>
      </c>
    </row>
    <row r="318" spans="1:8" ht="34.5" hidden="1" customHeight="1">
      <c r="A318" s="46"/>
      <c r="B318" s="240"/>
      <c r="C318" s="244" t="s">
        <v>297</v>
      </c>
      <c r="D318" s="68"/>
      <c r="E318" s="248"/>
      <c r="F318" s="243"/>
      <c r="G318" s="135"/>
      <c r="H318" s="132">
        <f>G318*'Danh mục VL_DC_TB'!$D$112</f>
        <v>0</v>
      </c>
    </row>
    <row r="319" spans="1:8" ht="54" hidden="1">
      <c r="A319" s="46"/>
      <c r="B319" s="54" t="s">
        <v>197</v>
      </c>
      <c r="C319" s="70"/>
      <c r="D319" s="68"/>
      <c r="E319" s="248"/>
      <c r="F319" s="243"/>
      <c r="G319" s="135"/>
      <c r="H319" s="132">
        <f>G319*'Danh mục VL_DC_TB'!$D$112</f>
        <v>0</v>
      </c>
    </row>
    <row r="320" spans="1:8" ht="54" hidden="1">
      <c r="A320" s="46"/>
      <c r="B320" s="240"/>
      <c r="C320" s="244" t="s">
        <v>298</v>
      </c>
      <c r="D320" s="240"/>
      <c r="E320" s="248"/>
      <c r="F320" s="243"/>
      <c r="G320" s="135"/>
      <c r="H320" s="132">
        <f>G320*'Danh mục VL_DC_TB'!$D$112</f>
        <v>0</v>
      </c>
    </row>
    <row r="321" spans="1:8" ht="54">
      <c r="A321" s="46"/>
      <c r="B321" s="54" t="s">
        <v>198</v>
      </c>
      <c r="C321" s="70"/>
      <c r="D321" s="56"/>
      <c r="E321" s="70"/>
      <c r="F321" s="70"/>
      <c r="G321" s="135">
        <f>G326*21</f>
        <v>4.0580736000000002</v>
      </c>
      <c r="H321" s="132">
        <f>G321*'Danh mục VL_DC_TB'!$D$112</f>
        <v>8489.4899712000006</v>
      </c>
    </row>
    <row r="322" spans="1:8" ht="36">
      <c r="A322" s="46">
        <v>1</v>
      </c>
      <c r="B322" s="54"/>
      <c r="C322" s="70" t="s">
        <v>114</v>
      </c>
      <c r="D322" s="56" t="s">
        <v>4</v>
      </c>
      <c r="E322" s="360">
        <v>2.2000000000000002</v>
      </c>
      <c r="F322" s="70">
        <v>0.18759999999999999</v>
      </c>
      <c r="G322" s="135">
        <f t="shared" si="6"/>
        <v>3.3017600000000003</v>
      </c>
      <c r="H322" s="132">
        <f>G322*'Danh mục VL_DC_TB'!$D$112</f>
        <v>6907.2819200000004</v>
      </c>
    </row>
    <row r="323" spans="1:8">
      <c r="A323" s="46">
        <v>5</v>
      </c>
      <c r="B323" s="240"/>
      <c r="C323" s="70" t="s">
        <v>97</v>
      </c>
      <c r="D323" s="68" t="s">
        <v>4</v>
      </c>
      <c r="E323" s="360">
        <v>0.1</v>
      </c>
      <c r="F323" s="243">
        <v>0.18559999999999999</v>
      </c>
      <c r="G323" s="135">
        <f t="shared" si="6"/>
        <v>0.14848</v>
      </c>
      <c r="H323" s="132">
        <f>G323*'Danh mục VL_DC_TB'!$D$112</f>
        <v>310.62016</v>
      </c>
    </row>
    <row r="324" spans="1:8">
      <c r="A324" s="46">
        <v>6</v>
      </c>
      <c r="B324" s="240"/>
      <c r="C324" s="70" t="s">
        <v>98</v>
      </c>
      <c r="D324" s="68" t="s">
        <v>4</v>
      </c>
      <c r="E324" s="248">
        <v>0.04</v>
      </c>
      <c r="F324" s="243">
        <v>0.18559999999999999</v>
      </c>
      <c r="G324" s="135">
        <f t="shared" si="6"/>
        <v>5.9392E-2</v>
      </c>
      <c r="H324" s="132">
        <f>G324*'Danh mục VL_DC_TB'!$D$112</f>
        <v>124.248064</v>
      </c>
    </row>
    <row r="325" spans="1:8">
      <c r="A325" s="46">
        <v>7</v>
      </c>
      <c r="B325" s="240"/>
      <c r="C325" s="70" t="s">
        <v>99</v>
      </c>
      <c r="D325" s="68" t="s">
        <v>5</v>
      </c>
      <c r="E325" s="248">
        <v>0.04</v>
      </c>
      <c r="F325" s="243">
        <v>1.1100000000000001</v>
      </c>
      <c r="G325" s="422">
        <f t="shared" si="6"/>
        <v>0.35520000000000002</v>
      </c>
      <c r="H325" s="132">
        <f>G325*'Danh mục VL_DC_TB'!$D$112</f>
        <v>743.07839999999999</v>
      </c>
    </row>
    <row r="326" spans="1:8" s="33" customFormat="1">
      <c r="A326" s="46"/>
      <c r="B326" s="54"/>
      <c r="C326" s="70" t="s">
        <v>287</v>
      </c>
      <c r="D326" s="56" t="s">
        <v>61</v>
      </c>
      <c r="E326" s="85"/>
      <c r="F326" s="55">
        <v>5</v>
      </c>
      <c r="G326" s="135">
        <f>0.05*SUM(G322:G325)</f>
        <v>0.19324160000000001</v>
      </c>
      <c r="H326" s="132">
        <f>G326*'Danh mục VL_DC_TB'!$D$112</f>
        <v>404.26142720000001</v>
      </c>
    </row>
    <row r="327" spans="1:8">
      <c r="A327" s="35" t="s">
        <v>59</v>
      </c>
      <c r="B327" s="53" t="s">
        <v>214</v>
      </c>
      <c r="C327" s="53"/>
      <c r="D327" s="239"/>
      <c r="E327" s="85"/>
      <c r="F327" s="240"/>
      <c r="G327" s="135"/>
      <c r="H327" s="132">
        <f>G327*'Danh mục VL_DC_TB'!$D$112</f>
        <v>0</v>
      </c>
    </row>
    <row r="328" spans="1:8" ht="36">
      <c r="A328" s="1"/>
      <c r="B328" s="54" t="s">
        <v>494</v>
      </c>
      <c r="C328" s="56"/>
      <c r="D328" s="56"/>
      <c r="E328" s="55"/>
      <c r="F328" s="245"/>
      <c r="G328" s="135">
        <f>G332*21</f>
        <v>2.2041600000000003</v>
      </c>
      <c r="H328" s="421">
        <f>G328*'Danh mục VL_DC_TB'!$D$112</f>
        <v>4611.1027200000008</v>
      </c>
    </row>
    <row r="329" spans="1:8">
      <c r="A329" s="46">
        <v>1</v>
      </c>
      <c r="B329" s="240"/>
      <c r="C329" s="70" t="s">
        <v>98</v>
      </c>
      <c r="D329" s="68" t="s">
        <v>4</v>
      </c>
      <c r="E329" s="248">
        <v>0.04</v>
      </c>
      <c r="F329" s="243">
        <v>0.19</v>
      </c>
      <c r="G329" s="422">
        <f t="shared" si="6"/>
        <v>6.08E-2</v>
      </c>
      <c r="H329" s="132">
        <f>G329*'Danh mục VL_DC_TB'!$D$112</f>
        <v>127.1936</v>
      </c>
    </row>
    <row r="330" spans="1:8">
      <c r="A330" s="46">
        <v>2</v>
      </c>
      <c r="B330" s="240"/>
      <c r="C330" s="70" t="s">
        <v>99</v>
      </c>
      <c r="D330" s="68" t="s">
        <v>5</v>
      </c>
      <c r="E330" s="248">
        <v>0.04</v>
      </c>
      <c r="F330" s="243">
        <v>1.1200000000000001</v>
      </c>
      <c r="G330" s="422">
        <f t="shared" ref="G330:G367" si="7">E330*8*F330</f>
        <v>0.35840000000000005</v>
      </c>
      <c r="H330" s="132">
        <f>G330*'Danh mục VL_DC_TB'!$D$112</f>
        <v>749.77280000000007</v>
      </c>
    </row>
    <row r="331" spans="1:8">
      <c r="A331" s="46">
        <v>3</v>
      </c>
      <c r="B331" s="240"/>
      <c r="C331" s="70" t="s">
        <v>124</v>
      </c>
      <c r="D331" s="68" t="s">
        <v>4</v>
      </c>
      <c r="E331" s="248">
        <v>1</v>
      </c>
      <c r="F331" s="243">
        <v>0.21</v>
      </c>
      <c r="G331" s="132">
        <f t="shared" si="7"/>
        <v>1.68</v>
      </c>
      <c r="H331" s="132">
        <f>G331*'Danh mục VL_DC_TB'!$D$112</f>
        <v>3514.56</v>
      </c>
    </row>
    <row r="332" spans="1:8" s="337" customFormat="1">
      <c r="A332" s="363">
        <v>4</v>
      </c>
      <c r="B332" s="368"/>
      <c r="C332" s="333" t="s">
        <v>287</v>
      </c>
      <c r="D332" s="348" t="s">
        <v>61</v>
      </c>
      <c r="E332" s="423"/>
      <c r="F332" s="424">
        <v>5</v>
      </c>
      <c r="G332" s="425">
        <f>0.05*SUM(G329:G331)</f>
        <v>0.10496000000000001</v>
      </c>
      <c r="H332" s="426">
        <f>G332*'Danh mục VL_DC_TB'!$D$112</f>
        <v>219.57632000000004</v>
      </c>
    </row>
    <row r="333" spans="1:8" ht="36" hidden="1">
      <c r="A333" s="1"/>
      <c r="B333" s="54" t="s">
        <v>304</v>
      </c>
      <c r="C333" s="56"/>
      <c r="D333" s="56"/>
      <c r="E333" s="55"/>
      <c r="F333" s="240"/>
      <c r="G333" s="135">
        <f>G341*21</f>
        <v>0.31785600000000003</v>
      </c>
      <c r="H333" s="132">
        <f>G333*'Danh mục VL_DC_TB'!$D$112</f>
        <v>664.9547520000001</v>
      </c>
    </row>
    <row r="334" spans="1:8" hidden="1">
      <c r="A334" s="46">
        <v>2</v>
      </c>
      <c r="B334" s="54"/>
      <c r="C334" s="70" t="s">
        <v>76</v>
      </c>
      <c r="D334" s="56" t="s">
        <v>5</v>
      </c>
      <c r="E334" s="248">
        <v>0.4</v>
      </c>
      <c r="F334" s="246">
        <v>8.0000000000000002E-3</v>
      </c>
      <c r="G334" s="135">
        <f t="shared" si="7"/>
        <v>2.5600000000000001E-2</v>
      </c>
      <c r="H334" s="132">
        <f>G334*'Danh mục VL_DC_TB'!$D$112</f>
        <v>53.555199999999999</v>
      </c>
    </row>
    <row r="335" spans="1:8" hidden="1">
      <c r="A335" s="46">
        <v>4</v>
      </c>
      <c r="B335" s="54"/>
      <c r="C335" s="70" t="s">
        <v>130</v>
      </c>
      <c r="D335" s="56" t="s">
        <v>4</v>
      </c>
      <c r="E335" s="248">
        <v>0.4</v>
      </c>
      <c r="F335" s="246">
        <v>4.0000000000000001E-3</v>
      </c>
      <c r="G335" s="135">
        <f t="shared" si="7"/>
        <v>1.2800000000000001E-2</v>
      </c>
      <c r="H335" s="132">
        <f>G335*'Danh mục VL_DC_TB'!$D$112</f>
        <v>26.7776</v>
      </c>
    </row>
    <row r="336" spans="1:8" hidden="1">
      <c r="A336" s="46">
        <v>6</v>
      </c>
      <c r="B336" s="54"/>
      <c r="C336" s="70" t="s">
        <v>132</v>
      </c>
      <c r="D336" s="56" t="s">
        <v>4</v>
      </c>
      <c r="E336" s="248">
        <v>0.4</v>
      </c>
      <c r="F336" s="246">
        <v>8.0000000000000002E-3</v>
      </c>
      <c r="G336" s="135">
        <f t="shared" si="7"/>
        <v>2.5600000000000001E-2</v>
      </c>
      <c r="H336" s="132">
        <f>G336*'Danh mục VL_DC_TB'!$D$112</f>
        <v>53.555199999999999</v>
      </c>
    </row>
    <row r="337" spans="1:9" hidden="1">
      <c r="A337" s="46">
        <v>7</v>
      </c>
      <c r="B337" s="240"/>
      <c r="C337" s="70" t="s">
        <v>98</v>
      </c>
      <c r="D337" s="68" t="s">
        <v>4</v>
      </c>
      <c r="E337" s="248">
        <v>0.04</v>
      </c>
      <c r="F337" s="243">
        <v>2.5999999999999999E-2</v>
      </c>
      <c r="G337" s="135">
        <f t="shared" si="7"/>
        <v>8.3199999999999993E-3</v>
      </c>
      <c r="H337" s="132">
        <f>G337*'Danh mục VL_DC_TB'!$D$112</f>
        <v>17.405439999999999</v>
      </c>
    </row>
    <row r="338" spans="1:9" hidden="1">
      <c r="A338" s="46">
        <v>8</v>
      </c>
      <c r="B338" s="240"/>
      <c r="C338" s="70" t="s">
        <v>99</v>
      </c>
      <c r="D338" s="68" t="s">
        <v>5</v>
      </c>
      <c r="E338" s="248">
        <v>0.04</v>
      </c>
      <c r="F338" s="243">
        <v>0.16</v>
      </c>
      <c r="G338" s="135">
        <f t="shared" si="7"/>
        <v>5.1200000000000002E-2</v>
      </c>
      <c r="H338" s="132">
        <f>G338*'Danh mục VL_DC_TB'!$D$112</f>
        <v>107.1104</v>
      </c>
    </row>
    <row r="339" spans="1:9" hidden="1">
      <c r="A339" s="46">
        <v>9</v>
      </c>
      <c r="B339" s="240"/>
      <c r="C339" s="70" t="s">
        <v>124</v>
      </c>
      <c r="D339" s="68" t="s">
        <v>4</v>
      </c>
      <c r="E339" s="248">
        <v>1</v>
      </c>
      <c r="F339" s="243">
        <v>0.02</v>
      </c>
      <c r="G339" s="135">
        <f t="shared" si="7"/>
        <v>0.16</v>
      </c>
      <c r="H339" s="132">
        <f>G339*'Danh mục VL_DC_TB'!$D$112</f>
        <v>334.72</v>
      </c>
    </row>
    <row r="340" spans="1:9" hidden="1">
      <c r="A340" s="46">
        <v>11</v>
      </c>
      <c r="B340" s="240"/>
      <c r="C340" s="70" t="s">
        <v>110</v>
      </c>
      <c r="D340" s="68" t="s">
        <v>4</v>
      </c>
      <c r="E340" s="248">
        <v>0.6</v>
      </c>
      <c r="F340" s="243">
        <v>4.0000000000000001E-3</v>
      </c>
      <c r="G340" s="135">
        <f t="shared" si="7"/>
        <v>1.9199999999999998E-2</v>
      </c>
      <c r="H340" s="132">
        <f>G340*'Danh mục VL_DC_TB'!$D$112</f>
        <v>40.166399999999996</v>
      </c>
    </row>
    <row r="341" spans="1:9" s="33" customFormat="1" hidden="1">
      <c r="A341" s="46"/>
      <c r="B341" s="54"/>
      <c r="C341" s="70" t="s">
        <v>287</v>
      </c>
      <c r="D341" s="56" t="s">
        <v>61</v>
      </c>
      <c r="E341" s="85"/>
      <c r="F341" s="55">
        <v>5</v>
      </c>
      <c r="G341" s="135">
        <f>0.05*SUM(G334:G340)</f>
        <v>1.5136E-2</v>
      </c>
      <c r="H341" s="132">
        <f>G341*'Danh mục VL_DC_TB'!$D$112</f>
        <v>31.664512000000002</v>
      </c>
    </row>
    <row r="342" spans="1:9" ht="54">
      <c r="A342" s="1"/>
      <c r="B342" s="54" t="s">
        <v>206</v>
      </c>
      <c r="C342" s="56"/>
      <c r="D342" s="56"/>
      <c r="E342" s="55"/>
      <c r="F342" s="240"/>
      <c r="G342" s="135"/>
      <c r="H342" s="132"/>
      <c r="I342" s="39" t="s">
        <v>470</v>
      </c>
    </row>
    <row r="343" spans="1:9" ht="36" hidden="1">
      <c r="A343" s="46">
        <v>1</v>
      </c>
      <c r="B343" s="54"/>
      <c r="C343" s="70" t="s">
        <v>114</v>
      </c>
      <c r="D343" s="56" t="s">
        <v>4</v>
      </c>
      <c r="E343" s="248">
        <v>2.2000000000000002</v>
      </c>
      <c r="F343" s="70">
        <v>0.13</v>
      </c>
      <c r="G343" s="135">
        <f t="shared" si="7"/>
        <v>2.2880000000000003</v>
      </c>
      <c r="H343" s="132">
        <f>G343*'Danh mục VL_DC_TB'!$D$112</f>
        <v>4786.4960000000001</v>
      </c>
    </row>
    <row r="344" spans="1:9" hidden="1">
      <c r="A344" s="46">
        <v>2</v>
      </c>
      <c r="B344" s="54"/>
      <c r="C344" s="70" t="s">
        <v>76</v>
      </c>
      <c r="D344" s="56" t="s">
        <v>5</v>
      </c>
      <c r="E344" s="248">
        <v>0.4</v>
      </c>
      <c r="F344" s="70">
        <v>0.02</v>
      </c>
      <c r="G344" s="135">
        <f t="shared" si="7"/>
        <v>6.4000000000000001E-2</v>
      </c>
      <c r="H344" s="132">
        <f>G344*'Danh mục VL_DC_TB'!$D$112</f>
        <v>133.88800000000001</v>
      </c>
    </row>
    <row r="345" spans="1:9" hidden="1">
      <c r="A345" s="46">
        <v>4</v>
      </c>
      <c r="B345" s="54"/>
      <c r="C345" s="70" t="s">
        <v>130</v>
      </c>
      <c r="D345" s="56" t="s">
        <v>4</v>
      </c>
      <c r="E345" s="248">
        <v>0.4</v>
      </c>
      <c r="F345" s="70">
        <v>0.01</v>
      </c>
      <c r="G345" s="135">
        <f t="shared" si="7"/>
        <v>3.2000000000000001E-2</v>
      </c>
      <c r="H345" s="132">
        <f>G345*'Danh mục VL_DC_TB'!$D$112</f>
        <v>66.944000000000003</v>
      </c>
    </row>
    <row r="346" spans="1:9" hidden="1">
      <c r="A346" s="46">
        <v>5</v>
      </c>
      <c r="B346" s="240"/>
      <c r="C346" s="70" t="s">
        <v>97</v>
      </c>
      <c r="D346" s="68" t="s">
        <v>4</v>
      </c>
      <c r="E346" s="248">
        <v>0.1</v>
      </c>
      <c r="F346" s="243">
        <v>0.13</v>
      </c>
      <c r="G346" s="135">
        <f t="shared" si="7"/>
        <v>0.10400000000000001</v>
      </c>
      <c r="H346" s="132">
        <f>G346*'Danh mục VL_DC_TB'!$D$112</f>
        <v>217.56800000000001</v>
      </c>
    </row>
    <row r="347" spans="1:9" hidden="1">
      <c r="A347" s="46">
        <v>6</v>
      </c>
      <c r="B347" s="240"/>
      <c r="C347" s="70" t="s">
        <v>98</v>
      </c>
      <c r="D347" s="68" t="s">
        <v>4</v>
      </c>
      <c r="E347" s="248">
        <v>0.04</v>
      </c>
      <c r="F347" s="243">
        <v>0.13</v>
      </c>
      <c r="G347" s="135">
        <f t="shared" si="7"/>
        <v>4.1600000000000005E-2</v>
      </c>
      <c r="H347" s="132">
        <f>G347*'Danh mục VL_DC_TB'!$D$112</f>
        <v>87.027200000000008</v>
      </c>
    </row>
    <row r="348" spans="1:9" hidden="1">
      <c r="A348" s="46">
        <v>7</v>
      </c>
      <c r="B348" s="240"/>
      <c r="C348" s="70" t="s">
        <v>99</v>
      </c>
      <c r="D348" s="68" t="s">
        <v>5</v>
      </c>
      <c r="E348" s="248">
        <v>0.04</v>
      </c>
      <c r="F348" s="243">
        <v>0.13</v>
      </c>
      <c r="G348" s="135">
        <f t="shared" si="7"/>
        <v>4.1600000000000005E-2</v>
      </c>
      <c r="H348" s="132">
        <f>G348*'Danh mục VL_DC_TB'!$D$112</f>
        <v>87.027200000000008</v>
      </c>
    </row>
    <row r="349" spans="1:9" s="33" customFormat="1" hidden="1">
      <c r="A349" s="46"/>
      <c r="B349" s="54"/>
      <c r="C349" s="70" t="s">
        <v>287</v>
      </c>
      <c r="D349" s="56" t="s">
        <v>61</v>
      </c>
      <c r="E349" s="85"/>
      <c r="F349" s="55">
        <v>5</v>
      </c>
      <c r="G349" s="135">
        <f>0.05*SUM(G343:G348)</f>
        <v>0.12856000000000001</v>
      </c>
      <c r="H349" s="132">
        <f>G349*'Danh mục VL_DC_TB'!$D$112</f>
        <v>268.94752</v>
      </c>
    </row>
    <row r="350" spans="1:9" ht="35.4">
      <c r="A350" s="35" t="s">
        <v>208</v>
      </c>
      <c r="B350" s="53" t="s">
        <v>209</v>
      </c>
      <c r="C350" s="53"/>
      <c r="D350" s="239"/>
      <c r="E350" s="85"/>
      <c r="F350" s="240"/>
      <c r="G350" s="135"/>
      <c r="H350" s="132">
        <f>G350*'Danh mục VL_DC_TB'!$D$112</f>
        <v>0</v>
      </c>
    </row>
    <row r="351" spans="1:9" ht="36">
      <c r="A351" s="46"/>
      <c r="B351" s="79" t="s">
        <v>497</v>
      </c>
      <c r="C351" s="70"/>
      <c r="D351" s="56"/>
      <c r="E351" s="247"/>
      <c r="F351" s="70"/>
      <c r="G351" s="422">
        <f>G357*21</f>
        <v>0.24779999999999999</v>
      </c>
      <c r="H351" s="421">
        <f>G351*'Danh mục VL_DC_TB'!$D$112</f>
        <v>518.39760000000001</v>
      </c>
    </row>
    <row r="352" spans="1:9">
      <c r="A352" s="46">
        <v>1</v>
      </c>
      <c r="B352" s="54"/>
      <c r="C352" s="70" t="s">
        <v>506</v>
      </c>
      <c r="D352" s="56" t="s">
        <v>4</v>
      </c>
      <c r="E352" s="360">
        <v>2.2000000000000002</v>
      </c>
      <c r="F352" s="70">
        <v>1.0999999999999999E-2</v>
      </c>
      <c r="G352" s="422">
        <f t="shared" si="7"/>
        <v>0.19359999999999999</v>
      </c>
      <c r="H352" s="132">
        <f>G352*'Danh mục VL_DC_TB'!$D$112</f>
        <v>405.01119999999997</v>
      </c>
    </row>
    <row r="353" spans="1:10">
      <c r="A353" s="46">
        <v>2</v>
      </c>
      <c r="B353" s="54"/>
      <c r="C353" s="70" t="s">
        <v>76</v>
      </c>
      <c r="D353" s="56" t="s">
        <v>5</v>
      </c>
      <c r="E353" s="360">
        <v>0.4</v>
      </c>
      <c r="F353" s="70">
        <v>3.0000000000000001E-3</v>
      </c>
      <c r="G353" s="422">
        <f t="shared" si="7"/>
        <v>9.6000000000000009E-3</v>
      </c>
      <c r="H353" s="132">
        <f>G353*'Danh mục VL_DC_TB'!$D$112</f>
        <v>20.083200000000001</v>
      </c>
    </row>
    <row r="354" spans="1:10">
      <c r="A354" s="46">
        <v>3</v>
      </c>
      <c r="B354" s="240"/>
      <c r="C354" s="70" t="s">
        <v>97</v>
      </c>
      <c r="D354" s="68" t="s">
        <v>4</v>
      </c>
      <c r="E354" s="360">
        <v>0.1</v>
      </c>
      <c r="F354" s="243">
        <v>1.0999999999999999E-2</v>
      </c>
      <c r="G354" s="422">
        <f t="shared" si="7"/>
        <v>8.8000000000000005E-3</v>
      </c>
      <c r="H354" s="132">
        <f>G354*'Danh mục VL_DC_TB'!$D$112</f>
        <v>18.409600000000001</v>
      </c>
    </row>
    <row r="355" spans="1:10">
      <c r="A355" s="46">
        <v>4</v>
      </c>
      <c r="B355" s="240"/>
      <c r="C355" s="70" t="s">
        <v>98</v>
      </c>
      <c r="D355" s="68" t="s">
        <v>4</v>
      </c>
      <c r="E355" s="248">
        <v>0.04</v>
      </c>
      <c r="F355" s="243">
        <v>1.0999999999999999E-2</v>
      </c>
      <c r="G355" s="135">
        <f t="shared" si="7"/>
        <v>3.5199999999999997E-3</v>
      </c>
      <c r="H355" s="132">
        <f>G355*'Danh mục VL_DC_TB'!$D$112</f>
        <v>7.3638399999999997</v>
      </c>
    </row>
    <row r="356" spans="1:10">
      <c r="A356" s="46">
        <v>5</v>
      </c>
      <c r="B356" s="240"/>
      <c r="C356" s="70" t="s">
        <v>99</v>
      </c>
      <c r="D356" s="68" t="s">
        <v>5</v>
      </c>
      <c r="E356" s="248">
        <v>0.04</v>
      </c>
      <c r="F356" s="243">
        <v>6.4000000000000001E-2</v>
      </c>
      <c r="G356" s="135">
        <f t="shared" si="7"/>
        <v>2.0480000000000002E-2</v>
      </c>
      <c r="H356" s="132">
        <f>G356*'Danh mục VL_DC_TB'!$D$112</f>
        <v>42.844160000000002</v>
      </c>
    </row>
    <row r="357" spans="1:10" s="337" customFormat="1">
      <c r="A357" s="363">
        <v>6</v>
      </c>
      <c r="B357" s="368"/>
      <c r="C357" s="333" t="s">
        <v>287</v>
      </c>
      <c r="D357" s="348" t="s">
        <v>61</v>
      </c>
      <c r="E357" s="423"/>
      <c r="F357" s="424">
        <v>5</v>
      </c>
      <c r="G357" s="429">
        <f>0.05*SUM(G352:G356)</f>
        <v>1.18E-2</v>
      </c>
      <c r="H357" s="426">
        <f>G357*'Danh mục VL_DC_TB'!$D$112</f>
        <v>24.685600000000001</v>
      </c>
    </row>
    <row r="358" spans="1:10">
      <c r="A358" s="46"/>
      <c r="B358" s="55" t="s">
        <v>309</v>
      </c>
      <c r="C358" s="70"/>
      <c r="D358" s="56"/>
      <c r="E358" s="247"/>
      <c r="F358" s="70"/>
      <c r="G358" s="135">
        <f>G364*21</f>
        <v>0.22612800000000002</v>
      </c>
      <c r="H358" s="132">
        <f>G358*'Danh mục VL_DC_TB'!$D$112</f>
        <v>473.05977600000006</v>
      </c>
    </row>
    <row r="359" spans="1:10">
      <c r="A359" s="46">
        <v>1</v>
      </c>
      <c r="B359" s="54"/>
      <c r="C359" s="70" t="s">
        <v>506</v>
      </c>
      <c r="D359" s="56" t="s">
        <v>4</v>
      </c>
      <c r="E359" s="360">
        <v>2.2000000000000002</v>
      </c>
      <c r="F359" s="70">
        <v>0.01</v>
      </c>
      <c r="G359" s="428">
        <f t="shared" si="7"/>
        <v>0.17600000000000002</v>
      </c>
      <c r="H359" s="132">
        <f>G359*'Danh mục VL_DC_TB'!$D$112</f>
        <v>368.19200000000006</v>
      </c>
    </row>
    <row r="360" spans="1:10">
      <c r="A360" s="46">
        <v>2</v>
      </c>
      <c r="B360" s="54"/>
      <c r="C360" s="70" t="s">
        <v>76</v>
      </c>
      <c r="D360" s="56" t="s">
        <v>5</v>
      </c>
      <c r="E360" s="360">
        <v>0.4</v>
      </c>
      <c r="F360" s="70">
        <v>3.0000000000000001E-3</v>
      </c>
      <c r="G360" s="422">
        <f t="shared" si="7"/>
        <v>9.6000000000000009E-3</v>
      </c>
      <c r="H360" s="132">
        <f>G360*'Danh mục VL_DC_TB'!$D$112</f>
        <v>20.083200000000001</v>
      </c>
    </row>
    <row r="361" spans="1:10">
      <c r="A361" s="46">
        <v>3</v>
      </c>
      <c r="B361" s="240"/>
      <c r="C361" s="70" t="s">
        <v>97</v>
      </c>
      <c r="D361" s="68" t="s">
        <v>4</v>
      </c>
      <c r="E361" s="360">
        <v>0.1</v>
      </c>
      <c r="F361" s="243">
        <v>0.01</v>
      </c>
      <c r="G361" s="428">
        <f t="shared" si="7"/>
        <v>8.0000000000000002E-3</v>
      </c>
      <c r="H361" s="132">
        <f>G361*'Danh mục VL_DC_TB'!$D$112</f>
        <v>16.736000000000001</v>
      </c>
    </row>
    <row r="362" spans="1:10">
      <c r="A362" s="46">
        <v>4</v>
      </c>
      <c r="B362" s="240"/>
      <c r="C362" s="70" t="s">
        <v>98</v>
      </c>
      <c r="D362" s="68" t="s">
        <v>4</v>
      </c>
      <c r="E362" s="248">
        <v>0.04</v>
      </c>
      <c r="F362" s="243">
        <v>0.01</v>
      </c>
      <c r="G362" s="422">
        <f t="shared" si="7"/>
        <v>3.2000000000000002E-3</v>
      </c>
      <c r="H362" s="132">
        <f>G362*'Danh mục VL_DC_TB'!$D$112</f>
        <v>6.6943999999999999</v>
      </c>
    </row>
    <row r="363" spans="1:10">
      <c r="A363" s="46">
        <v>5</v>
      </c>
      <c r="B363" s="240"/>
      <c r="C363" s="70" t="s">
        <v>99</v>
      </c>
      <c r="D363" s="68" t="s">
        <v>5</v>
      </c>
      <c r="E363" s="248">
        <v>0.04</v>
      </c>
      <c r="F363" s="243">
        <v>5.8000000000000003E-2</v>
      </c>
      <c r="G363" s="135">
        <f t="shared" si="7"/>
        <v>1.856E-2</v>
      </c>
      <c r="H363" s="132">
        <f>G363*'Danh mục VL_DC_TB'!$D$112</f>
        <v>38.82752</v>
      </c>
    </row>
    <row r="364" spans="1:10" s="337" customFormat="1">
      <c r="A364" s="363">
        <v>6</v>
      </c>
      <c r="B364" s="368"/>
      <c r="C364" s="333" t="s">
        <v>287</v>
      </c>
      <c r="D364" s="348" t="s">
        <v>61</v>
      </c>
      <c r="E364" s="423"/>
      <c r="F364" s="424">
        <v>5</v>
      </c>
      <c r="G364" s="425">
        <f>0.05*SUM(G359:G363)</f>
        <v>1.0768000000000002E-2</v>
      </c>
      <c r="H364" s="426">
        <f>G364*'Danh mục VL_DC_TB'!$D$112</f>
        <v>22.526656000000003</v>
      </c>
    </row>
    <row r="365" spans="1:10" ht="36">
      <c r="A365" s="46"/>
      <c r="B365" s="79" t="s">
        <v>307</v>
      </c>
      <c r="C365" s="70"/>
      <c r="D365" s="56"/>
      <c r="E365" s="247"/>
      <c r="F365" s="240"/>
      <c r="G365" s="135">
        <f>G371*21</f>
        <v>7.2508799999999993E-4</v>
      </c>
      <c r="H365" s="132">
        <f>G365*'Danh mục VL_DC_TB'!$D$112</f>
        <v>1.5168840959999998</v>
      </c>
    </row>
    <row r="366" spans="1:10" s="20" customFormat="1">
      <c r="A366" s="238">
        <v>1</v>
      </c>
      <c r="B366" s="54"/>
      <c r="C366" s="79" t="s">
        <v>506</v>
      </c>
      <c r="D366" s="106" t="s">
        <v>4</v>
      </c>
      <c r="E366" s="360">
        <v>2.2000000000000002</v>
      </c>
      <c r="F366" s="79">
        <v>3.4E-5</v>
      </c>
      <c r="G366" s="422">
        <f t="shared" si="7"/>
        <v>5.9840000000000002E-4</v>
      </c>
      <c r="H366" s="132">
        <f>G366*'Danh mục VL_DC_TB'!$D$112</f>
        <v>1.2518528</v>
      </c>
      <c r="I366"/>
      <c r="J366"/>
    </row>
    <row r="367" spans="1:10">
      <c r="A367" s="46">
        <v>2</v>
      </c>
      <c r="B367" s="54"/>
      <c r="C367" s="70" t="s">
        <v>76</v>
      </c>
      <c r="D367" s="56" t="s">
        <v>5</v>
      </c>
      <c r="E367" s="360">
        <v>0.4</v>
      </c>
      <c r="F367" s="70">
        <v>1.0000000000000001E-5</v>
      </c>
      <c r="G367" s="135">
        <f t="shared" si="7"/>
        <v>3.2000000000000005E-5</v>
      </c>
      <c r="H367" s="132">
        <f>G367*'Danh mục VL_DC_TB'!$D$112</f>
        <v>6.6944000000000017E-2</v>
      </c>
    </row>
    <row r="368" spans="1:10">
      <c r="A368" s="46">
        <v>3</v>
      </c>
      <c r="B368" s="240"/>
      <c r="C368" s="70" t="s">
        <v>97</v>
      </c>
      <c r="D368" s="68" t="s">
        <v>4</v>
      </c>
      <c r="E368" s="360">
        <v>0.1</v>
      </c>
      <c r="F368" s="243">
        <v>4.8000000000000001E-5</v>
      </c>
      <c r="G368" s="135">
        <f t="shared" ref="G368:G370" si="8">E368*8*F368</f>
        <v>3.8400000000000005E-5</v>
      </c>
      <c r="H368" s="132">
        <f>G368*'Danh mục VL_DC_TB'!$D$112</f>
        <v>8.033280000000001E-2</v>
      </c>
    </row>
    <row r="369" spans="1:9">
      <c r="A369" s="46">
        <v>4</v>
      </c>
      <c r="B369" s="240"/>
      <c r="C369" s="70" t="s">
        <v>98</v>
      </c>
      <c r="D369" s="68" t="s">
        <v>4</v>
      </c>
      <c r="E369" s="248">
        <v>0.04</v>
      </c>
      <c r="F369" s="243">
        <v>3.4E-5</v>
      </c>
      <c r="G369" s="135">
        <f t="shared" si="8"/>
        <v>1.0880000000000001E-5</v>
      </c>
      <c r="H369" s="132">
        <f>G369*'Danh mục VL_DC_TB'!$D$112</f>
        <v>2.276096E-2</v>
      </c>
    </row>
    <row r="370" spans="1:9">
      <c r="A370" s="46">
        <v>5</v>
      </c>
      <c r="B370" s="240"/>
      <c r="C370" s="70" t="s">
        <v>99</v>
      </c>
      <c r="D370" s="68" t="s">
        <v>5</v>
      </c>
      <c r="E370" s="248">
        <v>0.04</v>
      </c>
      <c r="F370" s="243">
        <v>3.4E-5</v>
      </c>
      <c r="G370" s="135">
        <f t="shared" si="8"/>
        <v>1.0880000000000001E-5</v>
      </c>
      <c r="H370" s="132">
        <f>G370*'Danh mục VL_DC_TB'!$D$112</f>
        <v>2.276096E-2</v>
      </c>
    </row>
    <row r="371" spans="1:9" s="337" customFormat="1">
      <c r="A371" s="363">
        <v>6</v>
      </c>
      <c r="B371" s="368"/>
      <c r="C371" s="333" t="s">
        <v>287</v>
      </c>
      <c r="D371" s="348" t="s">
        <v>61</v>
      </c>
      <c r="E371" s="423"/>
      <c r="F371" s="424">
        <v>5</v>
      </c>
      <c r="G371" s="425">
        <f>0.05*SUM(G366:G370)</f>
        <v>3.4527999999999999E-5</v>
      </c>
      <c r="H371" s="426">
        <f>G371*'Danh mục VL_DC_TB'!$D$112</f>
        <v>7.2232575999999993E-2</v>
      </c>
    </row>
    <row r="372" spans="1:9" ht="54">
      <c r="A372" s="46"/>
      <c r="B372" s="79" t="s">
        <v>308</v>
      </c>
      <c r="C372" s="70"/>
      <c r="D372" s="56"/>
      <c r="E372" s="247"/>
      <c r="F372" s="240"/>
      <c r="G372" s="135"/>
      <c r="H372" s="132"/>
      <c r="I372" t="s">
        <v>467</v>
      </c>
    </row>
  </sheetData>
  <pageMargins left="0.54" right="0.42" top="0.47" bottom="0.4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X90"/>
  <sheetViews>
    <sheetView topLeftCell="A16" workbookViewId="0">
      <selection activeCell="H10" sqref="H10"/>
    </sheetView>
  </sheetViews>
  <sheetFormatPr defaultColWidth="9.109375" defaultRowHeight="13.2"/>
  <cols>
    <col min="1" max="1" width="6.33203125" style="4" customWidth="1"/>
    <col min="2" max="2" width="11.44140625" style="4" customWidth="1"/>
    <col min="3" max="3" width="9" style="4" customWidth="1"/>
    <col min="4" max="4" width="14.33203125" style="4" customWidth="1"/>
    <col min="5" max="6" width="12.6640625" style="4" hidden="1" customWidth="1"/>
    <col min="7" max="7" width="13.5546875" style="438" customWidth="1"/>
    <col min="8" max="8" width="13.6640625" style="4" customWidth="1"/>
    <col min="9" max="9" width="12.88671875" style="4" customWidth="1"/>
    <col min="10" max="10" width="17.109375" style="4" customWidth="1"/>
    <col min="11" max="11" width="13.88671875" style="4" customWidth="1"/>
    <col min="12" max="16384" width="9.109375" style="4"/>
  </cols>
  <sheetData>
    <row r="1" spans="1:16" ht="17.25" customHeight="1">
      <c r="A1" s="485" t="s">
        <v>9</v>
      </c>
      <c r="B1" s="485"/>
      <c r="C1" s="485"/>
      <c r="D1" s="485"/>
      <c r="E1" s="485"/>
      <c r="F1" s="485"/>
      <c r="G1" s="485"/>
      <c r="H1" s="485"/>
      <c r="I1" s="485"/>
    </row>
    <row r="2" spans="1:16" ht="21.75" customHeight="1">
      <c r="G2" s="431">
        <v>1490000</v>
      </c>
      <c r="H2" s="25">
        <v>26</v>
      </c>
    </row>
    <row r="3" spans="1:16" s="5" customFormat="1" ht="61.5" customHeight="1">
      <c r="A3" s="3" t="s">
        <v>10</v>
      </c>
      <c r="B3" s="3" t="s">
        <v>8</v>
      </c>
      <c r="C3" s="3" t="s">
        <v>11</v>
      </c>
      <c r="D3" s="3" t="s">
        <v>1</v>
      </c>
      <c r="E3" s="3" t="s">
        <v>283</v>
      </c>
      <c r="F3" s="3" t="s">
        <v>43</v>
      </c>
      <c r="G3" s="432" t="s">
        <v>284</v>
      </c>
      <c r="H3" s="3" t="s">
        <v>12</v>
      </c>
      <c r="I3" s="3" t="s">
        <v>13</v>
      </c>
    </row>
    <row r="4" spans="1:16" ht="23.25" customHeight="1">
      <c r="A4" s="6"/>
      <c r="B4" s="6" t="s">
        <v>19</v>
      </c>
      <c r="C4" s="8"/>
      <c r="D4" s="9"/>
      <c r="E4" s="9"/>
      <c r="F4" s="9"/>
      <c r="G4" s="433"/>
      <c r="H4" s="9"/>
      <c r="I4" s="7"/>
    </row>
    <row r="5" spans="1:16" ht="22.5" customHeight="1">
      <c r="A5" s="6" t="s">
        <v>15</v>
      </c>
      <c r="B5" s="7" t="s">
        <v>16</v>
      </c>
      <c r="C5" s="8"/>
      <c r="D5" s="9"/>
      <c r="E5" s="9"/>
      <c r="F5" s="9"/>
      <c r="G5" s="433"/>
      <c r="H5" s="9"/>
      <c r="I5" s="7"/>
    </row>
    <row r="6" spans="1:16" ht="18" customHeight="1">
      <c r="A6" s="10"/>
      <c r="B6" s="11" t="s">
        <v>45</v>
      </c>
      <c r="C6" s="12">
        <v>2.34</v>
      </c>
      <c r="D6" s="24">
        <f>$G$2*C6</f>
        <v>3486600</v>
      </c>
      <c r="E6" s="24">
        <f>D6*34/312</f>
        <v>379950</v>
      </c>
      <c r="F6" s="24"/>
      <c r="G6" s="434">
        <f>D6*0.235</f>
        <v>819351</v>
      </c>
      <c r="H6" s="24">
        <f>G6+D6</f>
        <v>4305951</v>
      </c>
      <c r="I6" s="439">
        <f>H6/$H$2</f>
        <v>165613.5</v>
      </c>
      <c r="J6" s="24">
        <f>G6+E6+D6</f>
        <v>4685901</v>
      </c>
      <c r="K6" s="24">
        <f>H6/1.235*34/312</f>
        <v>379949.99999999994</v>
      </c>
      <c r="P6" s="4">
        <v>34</v>
      </c>
    </row>
    <row r="7" spans="1:16" ht="18" customHeight="1">
      <c r="A7" s="10"/>
      <c r="B7" s="11" t="s">
        <v>46</v>
      </c>
      <c r="C7" s="12">
        <v>2.67</v>
      </c>
      <c r="D7" s="24">
        <f t="shared" ref="D7:D27" si="0">$G$2*C7</f>
        <v>3978300</v>
      </c>
      <c r="E7" s="24">
        <f t="shared" ref="E7:E27" si="1">D7*34/312</f>
        <v>433532.69230769231</v>
      </c>
      <c r="F7" s="24"/>
      <c r="G7" s="434">
        <f t="shared" ref="G7:G27" si="2">D7*0.235</f>
        <v>934900.5</v>
      </c>
      <c r="H7" s="24">
        <f t="shared" ref="H7:H14" si="3">G7+D7</f>
        <v>4913200.5</v>
      </c>
      <c r="I7" s="439">
        <f t="shared" ref="I7:I27" si="4">H7/$H$2</f>
        <v>188969.25</v>
      </c>
      <c r="J7" s="23"/>
      <c r="P7" s="4">
        <v>312</v>
      </c>
    </row>
    <row r="8" spans="1:16" ht="18" customHeight="1">
      <c r="A8" s="10"/>
      <c r="B8" s="11" t="s">
        <v>47</v>
      </c>
      <c r="C8" s="12">
        <v>3</v>
      </c>
      <c r="D8" s="24">
        <f t="shared" si="0"/>
        <v>4470000</v>
      </c>
      <c r="E8" s="24">
        <f t="shared" si="1"/>
        <v>487115.38461538462</v>
      </c>
      <c r="F8" s="24"/>
      <c r="G8" s="434">
        <f t="shared" si="2"/>
        <v>1050450</v>
      </c>
      <c r="H8" s="24">
        <f t="shared" si="3"/>
        <v>5520450</v>
      </c>
      <c r="I8" s="439">
        <f t="shared" si="4"/>
        <v>212325</v>
      </c>
      <c r="J8" s="23"/>
      <c r="P8" s="4">
        <f>P6/P7</f>
        <v>0.10897435897435898</v>
      </c>
    </row>
    <row r="9" spans="1:16" ht="18" customHeight="1">
      <c r="A9" s="72"/>
      <c r="B9" s="11" t="s">
        <v>269</v>
      </c>
      <c r="C9" s="12">
        <v>3.33</v>
      </c>
      <c r="D9" s="24">
        <f t="shared" si="0"/>
        <v>4961700</v>
      </c>
      <c r="E9" s="24">
        <f t="shared" si="1"/>
        <v>540698.07692307688</v>
      </c>
      <c r="F9" s="24"/>
      <c r="G9" s="434">
        <f t="shared" si="2"/>
        <v>1165999.5</v>
      </c>
      <c r="H9" s="24">
        <f t="shared" si="3"/>
        <v>6127699.5</v>
      </c>
      <c r="I9" s="439">
        <f t="shared" si="4"/>
        <v>235680.75</v>
      </c>
      <c r="J9" s="23"/>
    </row>
    <row r="10" spans="1:16" ht="18" customHeight="1">
      <c r="A10" s="72"/>
      <c r="B10" s="11" t="s">
        <v>270</v>
      </c>
      <c r="C10" s="12">
        <v>3.66</v>
      </c>
      <c r="D10" s="24">
        <f t="shared" si="0"/>
        <v>5453400</v>
      </c>
      <c r="E10" s="24">
        <f t="shared" si="1"/>
        <v>594280.76923076925</v>
      </c>
      <c r="F10" s="24"/>
      <c r="G10" s="434">
        <f t="shared" si="2"/>
        <v>1281549</v>
      </c>
      <c r="H10" s="24">
        <f t="shared" si="3"/>
        <v>6734949</v>
      </c>
      <c r="I10" s="439">
        <f t="shared" si="4"/>
        <v>259036.5</v>
      </c>
      <c r="J10" s="23"/>
    </row>
    <row r="11" spans="1:16" ht="18" customHeight="1">
      <c r="A11" s="72"/>
      <c r="B11" s="11" t="s">
        <v>271</v>
      </c>
      <c r="C11" s="12">
        <v>3.99</v>
      </c>
      <c r="D11" s="24">
        <f t="shared" si="0"/>
        <v>5945100</v>
      </c>
      <c r="E11" s="24">
        <f t="shared" si="1"/>
        <v>647863.4615384615</v>
      </c>
      <c r="F11" s="24"/>
      <c r="G11" s="434">
        <f t="shared" si="2"/>
        <v>1397098.5</v>
      </c>
      <c r="H11" s="24">
        <f t="shared" si="3"/>
        <v>7342198.5</v>
      </c>
      <c r="I11" s="439">
        <f t="shared" si="4"/>
        <v>282392.25</v>
      </c>
      <c r="J11" s="23"/>
    </row>
    <row r="12" spans="1:16" ht="18" customHeight="1">
      <c r="A12" s="72"/>
      <c r="B12" s="11" t="s">
        <v>272</v>
      </c>
      <c r="C12" s="12">
        <v>4.32</v>
      </c>
      <c r="D12" s="24">
        <f t="shared" si="0"/>
        <v>6436800</v>
      </c>
      <c r="E12" s="24">
        <f t="shared" si="1"/>
        <v>701446.15384615387</v>
      </c>
      <c r="F12" s="24"/>
      <c r="G12" s="434">
        <f t="shared" si="2"/>
        <v>1512648</v>
      </c>
      <c r="H12" s="24">
        <f t="shared" si="3"/>
        <v>7949448</v>
      </c>
      <c r="I12" s="439">
        <f t="shared" si="4"/>
        <v>305748</v>
      </c>
      <c r="J12" s="23"/>
    </row>
    <row r="13" spans="1:16" ht="18" customHeight="1">
      <c r="A13" s="72"/>
      <c r="B13" s="11" t="s">
        <v>273</v>
      </c>
      <c r="C13" s="12">
        <v>4.6500000000000004</v>
      </c>
      <c r="D13" s="24">
        <f t="shared" si="0"/>
        <v>6928500.0000000009</v>
      </c>
      <c r="E13" s="24">
        <f t="shared" si="1"/>
        <v>755028.84615384624</v>
      </c>
      <c r="F13" s="24"/>
      <c r="G13" s="434">
        <f t="shared" si="2"/>
        <v>1628197.5000000002</v>
      </c>
      <c r="H13" s="24">
        <f t="shared" si="3"/>
        <v>8556697.5000000019</v>
      </c>
      <c r="I13" s="439">
        <f t="shared" si="4"/>
        <v>329103.75000000006</v>
      </c>
      <c r="J13" s="23"/>
    </row>
    <row r="14" spans="1:16" ht="18" customHeight="1">
      <c r="A14" s="17"/>
      <c r="B14" s="11" t="s">
        <v>274</v>
      </c>
      <c r="C14" s="12">
        <v>4.9800000000000004</v>
      </c>
      <c r="D14" s="24">
        <f t="shared" si="0"/>
        <v>7420200.0000000009</v>
      </c>
      <c r="E14" s="24">
        <f t="shared" si="1"/>
        <v>808611.53846153861</v>
      </c>
      <c r="F14" s="24"/>
      <c r="G14" s="434">
        <f t="shared" si="2"/>
        <v>1743747.0000000002</v>
      </c>
      <c r="H14" s="24">
        <f t="shared" si="3"/>
        <v>9163947.0000000019</v>
      </c>
      <c r="I14" s="439">
        <f t="shared" si="4"/>
        <v>352459.50000000006</v>
      </c>
      <c r="J14" s="23"/>
    </row>
    <row r="15" spans="1:16" ht="18" customHeight="1">
      <c r="A15" s="26" t="s">
        <v>17</v>
      </c>
      <c r="B15" s="92" t="s">
        <v>18</v>
      </c>
      <c r="C15" s="27"/>
      <c r="D15" s="24"/>
      <c r="E15" s="24"/>
      <c r="F15" s="24"/>
      <c r="G15" s="434"/>
      <c r="H15" s="24"/>
      <c r="I15" s="439"/>
    </row>
    <row r="16" spans="1:16" ht="18" customHeight="1">
      <c r="A16" s="26"/>
      <c r="B16" s="11" t="s">
        <v>66</v>
      </c>
      <c r="C16" s="12">
        <v>1.86</v>
      </c>
      <c r="D16" s="24">
        <f t="shared" si="0"/>
        <v>2771400</v>
      </c>
      <c r="E16" s="24">
        <f t="shared" si="1"/>
        <v>302011.53846153844</v>
      </c>
      <c r="F16" s="24"/>
      <c r="G16" s="434">
        <f t="shared" si="2"/>
        <v>651279</v>
      </c>
      <c r="H16" s="24">
        <f>G16+D16</f>
        <v>3422679</v>
      </c>
      <c r="I16" s="439">
        <f t="shared" si="4"/>
        <v>131641.5</v>
      </c>
    </row>
    <row r="17" spans="1:24" ht="18" customHeight="1">
      <c r="A17" s="26"/>
      <c r="B17" s="11" t="s">
        <v>65</v>
      </c>
      <c r="C17" s="12">
        <v>2.06</v>
      </c>
      <c r="D17" s="24">
        <f t="shared" si="0"/>
        <v>3069400</v>
      </c>
      <c r="E17" s="24">
        <f t="shared" si="1"/>
        <v>334485.89743589744</v>
      </c>
      <c r="F17" s="24"/>
      <c r="G17" s="434">
        <f t="shared" si="2"/>
        <v>721309</v>
      </c>
      <c r="H17" s="24">
        <f t="shared" ref="H17:H27" si="5">G17+D17</f>
        <v>3790709</v>
      </c>
      <c r="I17" s="439">
        <f t="shared" si="4"/>
        <v>145796.5</v>
      </c>
    </row>
    <row r="18" spans="1:24" ht="18" customHeight="1" thickBot="1">
      <c r="A18" s="10"/>
      <c r="B18" s="11">
        <v>3</v>
      </c>
      <c r="C18" s="12">
        <v>2.2599999999999998</v>
      </c>
      <c r="D18" s="24">
        <f t="shared" si="0"/>
        <v>3367399.9999999995</v>
      </c>
      <c r="E18" s="24">
        <f t="shared" si="1"/>
        <v>366960.25641025638</v>
      </c>
      <c r="F18" s="24"/>
      <c r="G18" s="434">
        <f t="shared" si="2"/>
        <v>791338.99999999988</v>
      </c>
      <c r="H18" s="24">
        <f t="shared" si="5"/>
        <v>4158738.9999999995</v>
      </c>
      <c r="I18" s="439">
        <f t="shared" si="4"/>
        <v>159951.49999999997</v>
      </c>
      <c r="M18" s="71" t="s">
        <v>275</v>
      </c>
      <c r="N18" s="71" t="s">
        <v>276</v>
      </c>
      <c r="O18" s="71" t="s">
        <v>277</v>
      </c>
      <c r="P18" s="71" t="s">
        <v>278</v>
      </c>
      <c r="Q18" s="71" t="s">
        <v>266</v>
      </c>
      <c r="R18" s="71" t="s">
        <v>279</v>
      </c>
      <c r="S18" s="71" t="s">
        <v>280</v>
      </c>
      <c r="T18" s="71" t="s">
        <v>281</v>
      </c>
      <c r="U18" s="71" t="s">
        <v>282</v>
      </c>
    </row>
    <row r="19" spans="1:24" ht="18" customHeight="1">
      <c r="A19" s="10"/>
      <c r="B19" s="11">
        <v>4</v>
      </c>
      <c r="C19" s="12">
        <v>2.46</v>
      </c>
      <c r="D19" s="24">
        <f t="shared" si="0"/>
        <v>3665400</v>
      </c>
      <c r="E19" s="24">
        <f t="shared" si="1"/>
        <v>399434.61538461538</v>
      </c>
      <c r="F19" s="24"/>
      <c r="G19" s="434">
        <f t="shared" si="2"/>
        <v>861369</v>
      </c>
      <c r="H19" s="24">
        <f t="shared" si="5"/>
        <v>4526769</v>
      </c>
      <c r="I19" s="439">
        <f t="shared" si="4"/>
        <v>174106.5</v>
      </c>
    </row>
    <row r="20" spans="1:24" ht="18" customHeight="1">
      <c r="A20" s="10"/>
      <c r="B20" s="11">
        <v>5</v>
      </c>
      <c r="C20" s="12">
        <v>2.66</v>
      </c>
      <c r="D20" s="24">
        <f t="shared" si="0"/>
        <v>3963400</v>
      </c>
      <c r="E20" s="24">
        <f t="shared" si="1"/>
        <v>431908.97435897437</v>
      </c>
      <c r="F20" s="24"/>
      <c r="G20" s="434">
        <f t="shared" si="2"/>
        <v>931399</v>
      </c>
      <c r="H20" s="24">
        <f t="shared" si="5"/>
        <v>4894799</v>
      </c>
      <c r="I20" s="439">
        <f t="shared" si="4"/>
        <v>188261.5</v>
      </c>
      <c r="M20" s="12" t="s">
        <v>257</v>
      </c>
      <c r="N20" s="12" t="s">
        <v>258</v>
      </c>
      <c r="O20" s="12" t="s">
        <v>259</v>
      </c>
      <c r="P20" s="12" t="s">
        <v>260</v>
      </c>
      <c r="Q20" s="12" t="s">
        <v>261</v>
      </c>
      <c r="R20" s="12" t="s">
        <v>262</v>
      </c>
      <c r="S20" s="12" t="s">
        <v>263</v>
      </c>
      <c r="T20" s="12" t="s">
        <v>264</v>
      </c>
      <c r="U20" s="12" t="s">
        <v>265</v>
      </c>
      <c r="V20" s="12" t="s">
        <v>266</v>
      </c>
      <c r="W20" s="12" t="s">
        <v>267</v>
      </c>
      <c r="X20" s="12" t="s">
        <v>268</v>
      </c>
    </row>
    <row r="21" spans="1:24" ht="18" customHeight="1">
      <c r="A21" s="10"/>
      <c r="B21" s="11">
        <v>6</v>
      </c>
      <c r="C21" s="12">
        <v>2.86</v>
      </c>
      <c r="D21" s="24">
        <f t="shared" si="0"/>
        <v>4261400</v>
      </c>
      <c r="E21" s="24">
        <f t="shared" si="1"/>
        <v>464383.33333333331</v>
      </c>
      <c r="F21" s="24"/>
      <c r="G21" s="434">
        <f t="shared" si="2"/>
        <v>1001429</v>
      </c>
      <c r="H21" s="24">
        <f t="shared" si="5"/>
        <v>5262829</v>
      </c>
      <c r="I21" s="439">
        <f t="shared" si="4"/>
        <v>202416.5</v>
      </c>
    </row>
    <row r="22" spans="1:24" ht="18" customHeight="1">
      <c r="A22" s="10"/>
      <c r="B22" s="11">
        <v>7</v>
      </c>
      <c r="C22" s="12">
        <v>3.06</v>
      </c>
      <c r="D22" s="24">
        <f t="shared" si="0"/>
        <v>4559400</v>
      </c>
      <c r="E22" s="24">
        <f t="shared" si="1"/>
        <v>496857.69230769231</v>
      </c>
      <c r="F22" s="24"/>
      <c r="G22" s="434">
        <f t="shared" si="2"/>
        <v>1071459</v>
      </c>
      <c r="H22" s="24">
        <f t="shared" si="5"/>
        <v>5630859</v>
      </c>
      <c r="I22" s="439">
        <f t="shared" si="4"/>
        <v>216571.5</v>
      </c>
    </row>
    <row r="23" spans="1:24" ht="18" customHeight="1">
      <c r="A23" s="10"/>
      <c r="B23" s="11">
        <v>8</v>
      </c>
      <c r="C23" s="12">
        <v>3.26</v>
      </c>
      <c r="D23" s="24">
        <f t="shared" si="0"/>
        <v>4857400</v>
      </c>
      <c r="E23" s="24">
        <f t="shared" si="1"/>
        <v>529332.05128205125</v>
      </c>
      <c r="F23" s="24"/>
      <c r="G23" s="434">
        <f t="shared" si="2"/>
        <v>1141489</v>
      </c>
      <c r="H23" s="24">
        <f t="shared" si="5"/>
        <v>5998889</v>
      </c>
      <c r="I23" s="439">
        <f t="shared" si="4"/>
        <v>230726.5</v>
      </c>
    </row>
    <row r="24" spans="1:24" ht="18" customHeight="1">
      <c r="A24" s="10"/>
      <c r="B24" s="11">
        <v>9</v>
      </c>
      <c r="C24" s="12">
        <v>3.46</v>
      </c>
      <c r="D24" s="24">
        <f t="shared" si="0"/>
        <v>5155400</v>
      </c>
      <c r="E24" s="24">
        <f t="shared" si="1"/>
        <v>561806.41025641025</v>
      </c>
      <c r="F24" s="24"/>
      <c r="G24" s="434">
        <f t="shared" si="2"/>
        <v>1211519</v>
      </c>
      <c r="H24" s="24">
        <f t="shared" si="5"/>
        <v>6366919</v>
      </c>
      <c r="I24" s="439">
        <f t="shared" si="4"/>
        <v>244881.5</v>
      </c>
    </row>
    <row r="25" spans="1:24" ht="18" customHeight="1">
      <c r="A25" s="10"/>
      <c r="B25" s="11">
        <v>10</v>
      </c>
      <c r="C25" s="12">
        <v>3.66</v>
      </c>
      <c r="D25" s="24">
        <f t="shared" si="0"/>
        <v>5453400</v>
      </c>
      <c r="E25" s="24">
        <f t="shared" si="1"/>
        <v>594280.76923076925</v>
      </c>
      <c r="F25" s="24"/>
      <c r="G25" s="434">
        <f t="shared" si="2"/>
        <v>1281549</v>
      </c>
      <c r="H25" s="24">
        <f t="shared" si="5"/>
        <v>6734949</v>
      </c>
      <c r="I25" s="439">
        <f t="shared" si="4"/>
        <v>259036.5</v>
      </c>
    </row>
    <row r="26" spans="1:24" ht="18" customHeight="1">
      <c r="A26" s="10"/>
      <c r="B26" s="11">
        <v>11</v>
      </c>
      <c r="C26" s="12">
        <v>3.86</v>
      </c>
      <c r="D26" s="24">
        <f t="shared" si="0"/>
        <v>5751400</v>
      </c>
      <c r="E26" s="24">
        <f t="shared" si="1"/>
        <v>626755.12820512825</v>
      </c>
      <c r="F26" s="24"/>
      <c r="G26" s="434">
        <f t="shared" si="2"/>
        <v>1351579</v>
      </c>
      <c r="H26" s="24">
        <f t="shared" si="5"/>
        <v>7102979</v>
      </c>
      <c r="I26" s="439">
        <f t="shared" si="4"/>
        <v>273191.5</v>
      </c>
    </row>
    <row r="27" spans="1:24" ht="18" customHeight="1">
      <c r="A27" s="10"/>
      <c r="B27" s="11">
        <v>12</v>
      </c>
      <c r="C27" s="12">
        <v>4.0599999999999996</v>
      </c>
      <c r="D27" s="24">
        <f t="shared" si="0"/>
        <v>6049399.9999999991</v>
      </c>
      <c r="E27" s="24">
        <f t="shared" si="1"/>
        <v>659229.48717948713</v>
      </c>
      <c r="F27" s="24"/>
      <c r="G27" s="434">
        <f t="shared" si="2"/>
        <v>1421608.9999999998</v>
      </c>
      <c r="H27" s="24">
        <f t="shared" si="5"/>
        <v>7471008.9999999991</v>
      </c>
      <c r="I27" s="439">
        <f t="shared" si="4"/>
        <v>287346.49999999994</v>
      </c>
    </row>
    <row r="28" spans="1:24" ht="29.25" customHeight="1">
      <c r="A28" s="13"/>
      <c r="B28" s="14" t="s">
        <v>20</v>
      </c>
      <c r="C28" s="13"/>
      <c r="D28" s="13"/>
      <c r="E28" s="13"/>
      <c r="F28" s="13"/>
      <c r="G28" s="435" t="s">
        <v>14</v>
      </c>
      <c r="H28" s="15" t="s">
        <v>14</v>
      </c>
      <c r="I28" s="441"/>
    </row>
    <row r="29" spans="1:24" ht="29.25" customHeight="1">
      <c r="A29" s="16"/>
      <c r="B29" s="17" t="s">
        <v>21</v>
      </c>
      <c r="C29" s="16">
        <v>0.1</v>
      </c>
      <c r="D29" s="18">
        <f>$G$2*C29</f>
        <v>149000</v>
      </c>
      <c r="E29" s="18">
        <v>0</v>
      </c>
      <c r="F29" s="18"/>
      <c r="G29" s="436">
        <f>D29*0.19</f>
        <v>28310</v>
      </c>
      <c r="H29" s="18">
        <f>SUM(D29:G29)</f>
        <v>177310</v>
      </c>
      <c r="I29" s="440">
        <f>H29/26</f>
        <v>6819.6153846153848</v>
      </c>
    </row>
    <row r="30" spans="1:24" ht="16.8">
      <c r="A30" s="19"/>
      <c r="B30" s="19"/>
      <c r="C30" s="19"/>
      <c r="D30" s="19"/>
      <c r="E30" s="19"/>
      <c r="F30" s="19"/>
      <c r="G30" s="437"/>
      <c r="H30" s="19"/>
      <c r="I30" s="19"/>
    </row>
    <row r="31" spans="1:24" ht="16.8">
      <c r="A31" s="19"/>
      <c r="B31" s="19"/>
      <c r="C31" s="19"/>
      <c r="D31" s="19"/>
      <c r="E31" s="19"/>
      <c r="F31" s="19"/>
      <c r="G31" s="437"/>
      <c r="H31" s="19"/>
      <c r="I31" s="19"/>
    </row>
    <row r="32" spans="1:24" ht="16.8">
      <c r="A32" s="19"/>
      <c r="B32" s="19"/>
      <c r="C32" s="19"/>
      <c r="D32" s="19"/>
      <c r="E32" s="19"/>
      <c r="F32" s="19"/>
      <c r="G32" s="437"/>
      <c r="H32" s="19"/>
      <c r="I32" s="19"/>
    </row>
    <row r="33" spans="1:9" ht="16.8">
      <c r="A33" s="19"/>
      <c r="B33" s="19"/>
      <c r="C33" s="19"/>
      <c r="D33" s="19"/>
      <c r="E33" s="19"/>
      <c r="F33" s="19"/>
      <c r="G33" s="437"/>
      <c r="H33" s="19"/>
      <c r="I33" s="19"/>
    </row>
    <row r="34" spans="1:9" ht="16.8">
      <c r="A34" s="19"/>
      <c r="B34" s="19"/>
      <c r="C34" s="19"/>
      <c r="D34" s="19"/>
      <c r="E34" s="19"/>
      <c r="F34" s="19"/>
      <c r="G34" s="437"/>
      <c r="H34" s="19"/>
      <c r="I34" s="19"/>
    </row>
    <row r="35" spans="1:9" ht="16.8">
      <c r="A35" s="19"/>
      <c r="B35" s="19"/>
      <c r="C35" s="19"/>
      <c r="D35" s="19"/>
      <c r="E35" s="19"/>
      <c r="F35" s="19"/>
      <c r="G35" s="437"/>
      <c r="H35" s="19"/>
      <c r="I35" s="19"/>
    </row>
    <row r="36" spans="1:9" ht="16.8">
      <c r="A36" s="19"/>
      <c r="B36" s="19"/>
      <c r="C36" s="19"/>
      <c r="D36" s="19"/>
      <c r="E36" s="19"/>
      <c r="F36" s="19"/>
      <c r="G36" s="437"/>
      <c r="H36" s="19"/>
      <c r="I36" s="19"/>
    </row>
    <row r="37" spans="1:9" ht="16.8">
      <c r="A37" s="19"/>
      <c r="B37" s="19"/>
      <c r="C37" s="19"/>
      <c r="D37" s="19"/>
      <c r="E37" s="19"/>
      <c r="F37" s="19"/>
      <c r="G37" s="437"/>
      <c r="H37" s="19"/>
      <c r="I37" s="19"/>
    </row>
    <row r="38" spans="1:9" ht="16.8">
      <c r="A38" s="19"/>
      <c r="B38" s="19"/>
      <c r="C38" s="19"/>
      <c r="D38" s="19"/>
      <c r="E38" s="19"/>
      <c r="F38" s="19"/>
      <c r="G38" s="437"/>
      <c r="H38" s="19"/>
      <c r="I38" s="19"/>
    </row>
    <row r="39" spans="1:9" ht="16.8">
      <c r="A39" s="19"/>
      <c r="B39" s="19"/>
      <c r="C39" s="19"/>
      <c r="D39" s="19"/>
      <c r="E39" s="19"/>
      <c r="F39" s="19"/>
      <c r="G39" s="437"/>
      <c r="H39" s="19"/>
      <c r="I39" s="19"/>
    </row>
    <row r="40" spans="1:9" ht="16.8">
      <c r="A40" s="19"/>
      <c r="B40" s="19"/>
      <c r="C40" s="19"/>
      <c r="D40" s="19"/>
      <c r="E40" s="19"/>
      <c r="F40" s="19"/>
      <c r="G40" s="437"/>
      <c r="H40" s="19"/>
      <c r="I40" s="19"/>
    </row>
    <row r="41" spans="1:9" ht="16.8">
      <c r="A41" s="19"/>
      <c r="B41" s="19"/>
      <c r="C41" s="19"/>
      <c r="D41" s="19"/>
      <c r="E41" s="19"/>
      <c r="F41" s="19"/>
      <c r="G41" s="437"/>
      <c r="H41" s="19"/>
      <c r="I41" s="19"/>
    </row>
    <row r="42" spans="1:9" ht="16.8">
      <c r="A42" s="19"/>
      <c r="B42" s="19"/>
      <c r="C42" s="19"/>
      <c r="D42" s="19"/>
      <c r="E42" s="19"/>
      <c r="F42" s="19"/>
      <c r="G42" s="437"/>
      <c r="H42" s="19"/>
      <c r="I42" s="19"/>
    </row>
    <row r="43" spans="1:9" ht="16.8">
      <c r="A43" s="19"/>
      <c r="B43" s="19"/>
      <c r="C43" s="19"/>
      <c r="D43" s="19"/>
      <c r="E43" s="19"/>
      <c r="F43" s="19"/>
      <c r="G43" s="437"/>
      <c r="H43" s="19"/>
      <c r="I43" s="19"/>
    </row>
    <row r="44" spans="1:9" ht="16.8">
      <c r="A44" s="19"/>
      <c r="B44" s="19"/>
      <c r="C44" s="19"/>
      <c r="D44" s="19"/>
      <c r="E44" s="19"/>
      <c r="F44" s="19"/>
      <c r="G44" s="437"/>
      <c r="H44" s="19"/>
      <c r="I44" s="19"/>
    </row>
    <row r="45" spans="1:9" ht="16.8">
      <c r="A45" s="19"/>
      <c r="B45" s="19"/>
      <c r="C45" s="19"/>
      <c r="D45" s="19"/>
      <c r="E45" s="19"/>
      <c r="F45" s="19"/>
      <c r="G45" s="437"/>
      <c r="H45" s="19"/>
      <c r="I45" s="19"/>
    </row>
    <row r="46" spans="1:9" ht="16.8">
      <c r="A46" s="19"/>
      <c r="B46" s="19"/>
      <c r="C46" s="19"/>
      <c r="D46" s="19"/>
      <c r="E46" s="19"/>
      <c r="F46" s="19"/>
      <c r="G46" s="437"/>
      <c r="H46" s="19"/>
      <c r="I46" s="19"/>
    </row>
    <row r="47" spans="1:9" ht="16.8">
      <c r="A47" s="19"/>
      <c r="B47" s="19"/>
      <c r="C47" s="19"/>
      <c r="D47" s="19"/>
      <c r="E47" s="19"/>
      <c r="F47" s="19"/>
      <c r="G47" s="437"/>
      <c r="H47" s="19"/>
      <c r="I47" s="19"/>
    </row>
    <row r="48" spans="1:9" ht="16.8">
      <c r="A48" s="19"/>
      <c r="B48" s="19"/>
      <c r="C48" s="19"/>
      <c r="D48" s="19"/>
      <c r="E48" s="19"/>
      <c r="F48" s="19"/>
      <c r="G48" s="437"/>
      <c r="H48" s="19"/>
      <c r="I48" s="19"/>
    </row>
    <row r="49" spans="1:9" ht="16.8">
      <c r="A49" s="19"/>
      <c r="B49" s="19"/>
      <c r="C49" s="19"/>
      <c r="D49" s="19"/>
      <c r="E49" s="19"/>
      <c r="F49" s="19"/>
      <c r="G49" s="437"/>
      <c r="H49" s="19"/>
      <c r="I49" s="19"/>
    </row>
    <row r="50" spans="1:9" ht="16.8">
      <c r="A50" s="19"/>
      <c r="B50" s="19"/>
      <c r="C50" s="19"/>
      <c r="D50" s="19"/>
      <c r="E50" s="19"/>
      <c r="F50" s="19"/>
      <c r="G50" s="437"/>
      <c r="H50" s="19"/>
      <c r="I50" s="19"/>
    </row>
    <row r="51" spans="1:9" ht="16.8">
      <c r="A51" s="19"/>
      <c r="B51" s="19"/>
      <c r="C51" s="19"/>
      <c r="D51" s="19"/>
      <c r="E51" s="19"/>
      <c r="F51" s="19"/>
      <c r="G51" s="437"/>
      <c r="H51" s="19"/>
      <c r="I51" s="19"/>
    </row>
    <row r="52" spans="1:9" ht="16.8">
      <c r="A52" s="19"/>
      <c r="B52" s="19"/>
      <c r="C52" s="19"/>
      <c r="D52" s="19"/>
      <c r="E52" s="19"/>
      <c r="F52" s="19"/>
      <c r="G52" s="437"/>
      <c r="H52" s="19"/>
      <c r="I52" s="19"/>
    </row>
    <row r="53" spans="1:9" ht="16.8">
      <c r="A53" s="19"/>
      <c r="B53" s="19"/>
      <c r="C53" s="19"/>
      <c r="D53" s="19"/>
      <c r="E53" s="19"/>
      <c r="F53" s="19"/>
      <c r="G53" s="437"/>
      <c r="H53" s="19"/>
      <c r="I53" s="19"/>
    </row>
    <row r="54" spans="1:9" ht="16.8">
      <c r="A54" s="19"/>
      <c r="B54" s="19"/>
      <c r="C54" s="19"/>
      <c r="D54" s="19"/>
      <c r="E54" s="19"/>
      <c r="F54" s="19"/>
      <c r="G54" s="437"/>
      <c r="H54" s="19"/>
      <c r="I54" s="19"/>
    </row>
    <row r="55" spans="1:9" ht="16.8">
      <c r="A55" s="19"/>
      <c r="B55" s="19"/>
      <c r="C55" s="19"/>
      <c r="D55" s="19"/>
      <c r="E55" s="19"/>
      <c r="F55" s="19"/>
      <c r="G55" s="437"/>
      <c r="H55" s="19"/>
      <c r="I55" s="19"/>
    </row>
    <row r="56" spans="1:9" ht="16.8">
      <c r="A56" s="19"/>
      <c r="B56" s="19"/>
      <c r="C56" s="19"/>
      <c r="D56" s="19"/>
      <c r="E56" s="19"/>
      <c r="F56" s="19"/>
      <c r="G56" s="437"/>
      <c r="H56" s="19"/>
      <c r="I56" s="19"/>
    </row>
    <row r="57" spans="1:9" ht="16.8">
      <c r="A57" s="19"/>
      <c r="B57" s="19"/>
      <c r="C57" s="19"/>
      <c r="D57" s="19"/>
      <c r="E57" s="19"/>
      <c r="F57" s="19"/>
      <c r="G57" s="437"/>
      <c r="H57" s="19"/>
      <c r="I57" s="19"/>
    </row>
    <row r="58" spans="1:9" ht="16.8">
      <c r="A58" s="19"/>
      <c r="B58" s="19"/>
      <c r="C58" s="19"/>
      <c r="D58" s="19"/>
      <c r="E58" s="19"/>
      <c r="F58" s="19"/>
      <c r="G58" s="437"/>
      <c r="H58" s="19"/>
      <c r="I58" s="19"/>
    </row>
    <row r="59" spans="1:9" ht="16.8">
      <c r="A59" s="19"/>
      <c r="B59" s="19"/>
      <c r="C59" s="19"/>
      <c r="D59" s="19"/>
      <c r="E59" s="19"/>
      <c r="F59" s="19"/>
      <c r="G59" s="437"/>
      <c r="H59" s="19"/>
      <c r="I59" s="19"/>
    </row>
    <row r="60" spans="1:9" ht="16.8">
      <c r="A60" s="19"/>
      <c r="B60" s="19"/>
      <c r="C60" s="19"/>
      <c r="D60" s="19"/>
      <c r="E60" s="19"/>
      <c r="F60" s="19"/>
      <c r="G60" s="437"/>
      <c r="H60" s="19"/>
      <c r="I60" s="19"/>
    </row>
    <row r="61" spans="1:9" ht="16.8">
      <c r="A61" s="19"/>
      <c r="B61" s="19"/>
      <c r="C61" s="19"/>
      <c r="D61" s="19"/>
      <c r="E61" s="19"/>
      <c r="F61" s="19"/>
      <c r="G61" s="437"/>
      <c r="H61" s="19"/>
      <c r="I61" s="19"/>
    </row>
    <row r="62" spans="1:9" ht="16.8">
      <c r="A62" s="19"/>
      <c r="B62" s="19"/>
      <c r="C62" s="19"/>
      <c r="D62" s="19"/>
      <c r="E62" s="19"/>
      <c r="F62" s="19"/>
      <c r="G62" s="437"/>
      <c r="H62" s="19"/>
      <c r="I62" s="19"/>
    </row>
    <row r="63" spans="1:9" ht="16.8">
      <c r="A63" s="19"/>
      <c r="B63" s="19"/>
      <c r="C63" s="19"/>
      <c r="D63" s="19"/>
      <c r="E63" s="19"/>
      <c r="F63" s="19"/>
      <c r="G63" s="437"/>
      <c r="H63" s="19"/>
      <c r="I63" s="19"/>
    </row>
    <row r="64" spans="1:9" ht="16.8">
      <c r="A64" s="19"/>
      <c r="B64" s="19"/>
      <c r="C64" s="19"/>
      <c r="D64" s="19"/>
      <c r="E64" s="19"/>
      <c r="F64" s="19"/>
      <c r="G64" s="437"/>
      <c r="H64" s="19"/>
      <c r="I64" s="19"/>
    </row>
    <row r="65" spans="1:9" ht="16.8">
      <c r="A65" s="19"/>
      <c r="B65" s="19"/>
      <c r="C65" s="19"/>
      <c r="D65" s="19"/>
      <c r="E65" s="19"/>
      <c r="F65" s="19"/>
      <c r="G65" s="437"/>
      <c r="H65" s="19"/>
      <c r="I65" s="19"/>
    </row>
    <row r="66" spans="1:9" ht="16.8">
      <c r="A66" s="19"/>
      <c r="B66" s="19"/>
      <c r="C66" s="19"/>
      <c r="D66" s="19"/>
      <c r="E66" s="19"/>
      <c r="F66" s="19"/>
      <c r="G66" s="437"/>
      <c r="H66" s="19"/>
      <c r="I66" s="19"/>
    </row>
    <row r="67" spans="1:9" ht="16.8">
      <c r="A67" s="19"/>
      <c r="B67" s="19"/>
      <c r="C67" s="19"/>
      <c r="D67" s="19"/>
      <c r="E67" s="19"/>
      <c r="F67" s="19"/>
      <c r="G67" s="437"/>
      <c r="H67" s="19"/>
      <c r="I67" s="19"/>
    </row>
    <row r="68" spans="1:9" ht="16.8">
      <c r="A68" s="19"/>
      <c r="B68" s="19"/>
      <c r="C68" s="19"/>
      <c r="D68" s="19"/>
      <c r="E68" s="19"/>
      <c r="F68" s="19"/>
      <c r="G68" s="437"/>
      <c r="H68" s="19"/>
      <c r="I68" s="19"/>
    </row>
    <row r="69" spans="1:9" ht="16.8">
      <c r="A69" s="19"/>
      <c r="B69" s="19"/>
      <c r="C69" s="19"/>
      <c r="D69" s="19"/>
      <c r="E69" s="19"/>
      <c r="F69" s="19"/>
      <c r="G69" s="437"/>
      <c r="H69" s="19"/>
      <c r="I69" s="19"/>
    </row>
    <row r="70" spans="1:9" ht="16.8">
      <c r="A70" s="19"/>
      <c r="B70" s="19"/>
      <c r="C70" s="19"/>
      <c r="D70" s="19"/>
      <c r="E70" s="19"/>
      <c r="F70" s="19"/>
      <c r="G70" s="437"/>
      <c r="H70" s="19"/>
      <c r="I70" s="19"/>
    </row>
    <row r="71" spans="1:9" ht="16.8">
      <c r="A71" s="19"/>
      <c r="B71" s="19"/>
      <c r="C71" s="19"/>
      <c r="D71" s="19"/>
      <c r="E71" s="19"/>
      <c r="F71" s="19"/>
      <c r="G71" s="437"/>
      <c r="H71" s="19"/>
      <c r="I71" s="19"/>
    </row>
    <row r="72" spans="1:9" ht="16.8">
      <c r="A72" s="19"/>
      <c r="B72" s="19"/>
      <c r="C72" s="19"/>
      <c r="D72" s="19"/>
      <c r="E72" s="19"/>
      <c r="F72" s="19"/>
      <c r="G72" s="437"/>
      <c r="H72" s="19"/>
      <c r="I72" s="19"/>
    </row>
    <row r="73" spans="1:9" ht="16.8">
      <c r="A73" s="19"/>
      <c r="B73" s="19"/>
      <c r="C73" s="19"/>
      <c r="D73" s="19"/>
      <c r="E73" s="19"/>
      <c r="F73" s="19"/>
      <c r="G73" s="437"/>
      <c r="H73" s="19"/>
      <c r="I73" s="19"/>
    </row>
    <row r="74" spans="1:9" ht="16.8">
      <c r="A74" s="19"/>
      <c r="B74" s="19"/>
      <c r="C74" s="19"/>
      <c r="D74" s="19"/>
      <c r="E74" s="19"/>
      <c r="F74" s="19"/>
      <c r="G74" s="437"/>
      <c r="H74" s="19"/>
      <c r="I74" s="19"/>
    </row>
    <row r="75" spans="1:9" ht="16.8">
      <c r="A75" s="19"/>
      <c r="B75" s="19"/>
      <c r="C75" s="19"/>
      <c r="D75" s="19"/>
      <c r="E75" s="19"/>
      <c r="F75" s="19"/>
      <c r="G75" s="437"/>
      <c r="H75" s="19"/>
      <c r="I75" s="19"/>
    </row>
    <row r="76" spans="1:9" ht="16.8">
      <c r="A76" s="19"/>
      <c r="B76" s="19"/>
      <c r="C76" s="19"/>
      <c r="D76" s="19"/>
      <c r="E76" s="19"/>
      <c r="F76" s="19"/>
      <c r="G76" s="437"/>
      <c r="H76" s="19"/>
      <c r="I76" s="19"/>
    </row>
    <row r="77" spans="1:9" ht="16.8">
      <c r="A77" s="19"/>
      <c r="B77" s="19"/>
      <c r="C77" s="19"/>
      <c r="D77" s="19"/>
      <c r="E77" s="19"/>
      <c r="F77" s="19"/>
      <c r="G77" s="437"/>
      <c r="H77" s="19"/>
      <c r="I77" s="19"/>
    </row>
    <row r="78" spans="1:9" ht="16.8">
      <c r="A78" s="19"/>
      <c r="B78" s="19"/>
      <c r="C78" s="19"/>
      <c r="D78" s="19"/>
      <c r="E78" s="19"/>
      <c r="F78" s="19"/>
      <c r="G78" s="437"/>
      <c r="H78" s="19"/>
      <c r="I78" s="19"/>
    </row>
    <row r="79" spans="1:9" ht="16.8">
      <c r="A79" s="19"/>
      <c r="B79" s="19"/>
      <c r="C79" s="19"/>
      <c r="D79" s="19"/>
      <c r="E79" s="19"/>
      <c r="F79" s="19"/>
      <c r="G79" s="437"/>
      <c r="H79" s="19"/>
      <c r="I79" s="19"/>
    </row>
    <row r="80" spans="1:9" ht="16.8">
      <c r="A80" s="19"/>
      <c r="B80" s="19"/>
      <c r="C80" s="19"/>
      <c r="D80" s="19"/>
      <c r="E80" s="19"/>
      <c r="F80" s="19"/>
      <c r="G80" s="437"/>
      <c r="H80" s="19"/>
      <c r="I80" s="19"/>
    </row>
    <row r="81" spans="1:9" ht="16.8">
      <c r="A81" s="19"/>
      <c r="B81" s="19"/>
      <c r="C81" s="19"/>
      <c r="D81" s="19"/>
      <c r="E81" s="19"/>
      <c r="F81" s="19"/>
      <c r="G81" s="437"/>
      <c r="H81" s="19"/>
      <c r="I81" s="19"/>
    </row>
    <row r="82" spans="1:9" ht="16.8">
      <c r="A82" s="19"/>
      <c r="B82" s="19"/>
      <c r="C82" s="19"/>
      <c r="D82" s="19"/>
      <c r="E82" s="19"/>
      <c r="F82" s="19"/>
      <c r="G82" s="437"/>
      <c r="H82" s="19"/>
      <c r="I82" s="19"/>
    </row>
    <row r="83" spans="1:9" ht="16.8">
      <c r="A83" s="19"/>
      <c r="B83" s="19"/>
      <c r="C83" s="19"/>
      <c r="D83" s="19"/>
      <c r="E83" s="19"/>
      <c r="F83" s="19"/>
      <c r="G83" s="437"/>
      <c r="H83" s="19"/>
      <c r="I83" s="19"/>
    </row>
    <row r="84" spans="1:9" ht="16.8">
      <c r="A84" s="19"/>
      <c r="B84" s="19"/>
      <c r="C84" s="19"/>
      <c r="D84" s="19"/>
      <c r="E84" s="19"/>
      <c r="F84" s="19"/>
      <c r="G84" s="437"/>
      <c r="H84" s="19"/>
      <c r="I84" s="19"/>
    </row>
    <row r="85" spans="1:9" ht="16.8">
      <c r="A85" s="19"/>
      <c r="B85" s="19"/>
      <c r="C85" s="19"/>
      <c r="D85" s="19"/>
      <c r="E85" s="19"/>
      <c r="F85" s="19"/>
      <c r="G85" s="437"/>
      <c r="H85" s="19"/>
      <c r="I85" s="19"/>
    </row>
    <row r="86" spans="1:9" ht="16.8">
      <c r="A86" s="19"/>
      <c r="B86" s="19"/>
      <c r="C86" s="19"/>
      <c r="D86" s="19"/>
      <c r="E86" s="19"/>
      <c r="F86" s="19"/>
      <c r="G86" s="437"/>
      <c r="H86" s="19"/>
      <c r="I86" s="19"/>
    </row>
    <row r="87" spans="1:9" ht="16.8">
      <c r="A87" s="19"/>
      <c r="B87" s="19"/>
      <c r="C87" s="19"/>
      <c r="D87" s="19"/>
      <c r="E87" s="19"/>
      <c r="F87" s="19"/>
      <c r="G87" s="437"/>
      <c r="H87" s="19"/>
      <c r="I87" s="19"/>
    </row>
    <row r="88" spans="1:9" ht="16.8">
      <c r="A88" s="19"/>
      <c r="B88" s="19"/>
      <c r="C88" s="19"/>
      <c r="D88" s="19"/>
      <c r="E88" s="19"/>
      <c r="F88" s="19"/>
      <c r="G88" s="437"/>
      <c r="H88" s="19"/>
      <c r="I88" s="19"/>
    </row>
    <row r="89" spans="1:9" ht="16.8">
      <c r="A89" s="19"/>
      <c r="B89" s="19"/>
      <c r="C89" s="19"/>
      <c r="D89" s="19"/>
      <c r="E89" s="19"/>
      <c r="F89" s="19"/>
      <c r="G89" s="437"/>
      <c r="H89" s="19"/>
      <c r="I89" s="19"/>
    </row>
    <row r="90" spans="1:9" ht="16.8">
      <c r="A90" s="19"/>
      <c r="B90" s="19"/>
      <c r="C90" s="19"/>
      <c r="D90" s="19"/>
      <c r="E90" s="19"/>
      <c r="F90" s="19"/>
      <c r="G90" s="437"/>
      <c r="H90" s="19"/>
      <c r="I90" s="19"/>
    </row>
  </sheetData>
  <mergeCells count="1">
    <mergeCell ref="A1:I1"/>
  </mergeCells>
  <phoneticPr fontId="28" type="noConversion"/>
  <printOptions horizontalCentered="1"/>
  <pageMargins left="0.47" right="0.27" top="0.48" bottom="0.38" header="0.39" footer="0.2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H114"/>
  <sheetViews>
    <sheetView topLeftCell="A94" workbookViewId="0">
      <selection activeCell="G104" sqref="G104"/>
    </sheetView>
  </sheetViews>
  <sheetFormatPr defaultRowHeight="15"/>
  <cols>
    <col min="1" max="2" width="7.44140625" style="30" customWidth="1"/>
    <col min="3" max="3" width="30.33203125" customWidth="1"/>
    <col min="4" max="4" width="12.5546875" customWidth="1"/>
    <col min="5" max="5" width="13" bestFit="1" customWidth="1"/>
    <col min="7" max="7" width="14.109375" customWidth="1"/>
    <col min="9" max="9" width="17" customWidth="1"/>
  </cols>
  <sheetData>
    <row r="2" spans="1:5" ht="18">
      <c r="A2" s="489" t="s">
        <v>501</v>
      </c>
      <c r="B2" s="489"/>
    </row>
    <row r="4" spans="1:5" ht="15.6">
      <c r="A4" s="340" t="s">
        <v>0</v>
      </c>
      <c r="B4" s="340"/>
      <c r="C4" s="341" t="s">
        <v>77</v>
      </c>
      <c r="D4" s="341" t="s">
        <v>78</v>
      </c>
      <c r="E4" s="32"/>
    </row>
    <row r="5" spans="1:5" s="336" customFormat="1" ht="18">
      <c r="A5" s="332">
        <v>1</v>
      </c>
      <c r="B5" s="332"/>
      <c r="C5" s="333" t="s">
        <v>72</v>
      </c>
      <c r="D5" s="334" t="s">
        <v>41</v>
      </c>
      <c r="E5" s="335">
        <v>72</v>
      </c>
    </row>
    <row r="6" spans="1:5" ht="18">
      <c r="A6" s="45">
        <v>2</v>
      </c>
      <c r="B6" s="45"/>
      <c r="C6" s="44" t="s">
        <v>138</v>
      </c>
      <c r="D6" s="49" t="s">
        <v>115</v>
      </c>
      <c r="E6" s="51">
        <v>2500</v>
      </c>
    </row>
    <row r="7" spans="1:5" ht="18">
      <c r="A7" s="45">
        <v>3</v>
      </c>
      <c r="B7" s="45"/>
      <c r="C7" s="44" t="s">
        <v>88</v>
      </c>
      <c r="D7" s="49" t="s">
        <v>115</v>
      </c>
      <c r="E7" s="51">
        <v>1000</v>
      </c>
    </row>
    <row r="8" spans="1:5" s="337" customFormat="1" ht="18">
      <c r="A8" s="332">
        <v>4</v>
      </c>
      <c r="B8" s="332"/>
      <c r="C8" s="333" t="s">
        <v>116</v>
      </c>
      <c r="D8" s="334" t="s">
        <v>79</v>
      </c>
      <c r="E8" s="335">
        <v>22</v>
      </c>
    </row>
    <row r="9" spans="1:5" ht="18">
      <c r="A9" s="45">
        <v>5</v>
      </c>
      <c r="B9" s="45"/>
      <c r="C9" s="44" t="s">
        <v>80</v>
      </c>
      <c r="D9" s="49" t="s">
        <v>6</v>
      </c>
      <c r="E9" s="51">
        <v>390000</v>
      </c>
    </row>
    <row r="10" spans="1:5" s="337" customFormat="1" ht="18">
      <c r="A10" s="332">
        <v>6</v>
      </c>
      <c r="B10" s="332"/>
      <c r="C10" s="333" t="s">
        <v>310</v>
      </c>
      <c r="D10" s="334" t="s">
        <v>6</v>
      </c>
      <c r="E10" s="338">
        <v>1600000</v>
      </c>
    </row>
    <row r="11" spans="1:5" s="337" customFormat="1" ht="18">
      <c r="A11" s="332">
        <v>7</v>
      </c>
      <c r="B11" s="332"/>
      <c r="C11" s="333" t="s">
        <v>117</v>
      </c>
      <c r="D11" s="334" t="s">
        <v>6</v>
      </c>
      <c r="E11" s="335">
        <v>850</v>
      </c>
    </row>
    <row r="12" spans="1:5" ht="18">
      <c r="A12" s="45">
        <v>8</v>
      </c>
      <c r="B12" s="45"/>
      <c r="C12" s="44" t="s">
        <v>118</v>
      </c>
      <c r="D12" s="49" t="s">
        <v>6</v>
      </c>
      <c r="E12" s="51">
        <v>3000</v>
      </c>
    </row>
    <row r="13" spans="1:5" ht="18">
      <c r="A13" s="45">
        <v>9</v>
      </c>
      <c r="B13" s="45"/>
      <c r="C13" s="44" t="s">
        <v>81</v>
      </c>
      <c r="D13" s="49" t="s">
        <v>6</v>
      </c>
      <c r="E13" s="51">
        <v>3000</v>
      </c>
    </row>
    <row r="14" spans="1:5" ht="18">
      <c r="A14" s="45">
        <v>10</v>
      </c>
      <c r="B14" s="45"/>
      <c r="C14" s="44" t="s">
        <v>136</v>
      </c>
      <c r="D14" s="49" t="s">
        <v>6</v>
      </c>
      <c r="E14" s="51">
        <v>1600</v>
      </c>
    </row>
    <row r="15" spans="1:5" s="337" customFormat="1" ht="18">
      <c r="A15" s="332">
        <v>11</v>
      </c>
      <c r="B15" s="332"/>
      <c r="C15" s="333" t="s">
        <v>40</v>
      </c>
      <c r="D15" s="334" t="s">
        <v>4</v>
      </c>
      <c r="E15" s="338">
        <v>35000</v>
      </c>
    </row>
    <row r="16" spans="1:5" s="337" customFormat="1" ht="18">
      <c r="A16" s="332">
        <v>12</v>
      </c>
      <c r="B16" s="332"/>
      <c r="C16" s="333" t="s">
        <v>75</v>
      </c>
      <c r="D16" s="334" t="s">
        <v>4</v>
      </c>
      <c r="E16" s="338">
        <v>33000</v>
      </c>
    </row>
    <row r="17" spans="1:8" ht="18">
      <c r="A17" s="45">
        <v>13</v>
      </c>
      <c r="B17" s="45"/>
      <c r="C17" s="44" t="s">
        <v>83</v>
      </c>
      <c r="D17" s="49" t="s">
        <v>4</v>
      </c>
      <c r="E17" s="51">
        <v>2000</v>
      </c>
    </row>
    <row r="18" spans="1:8" s="337" customFormat="1" ht="18">
      <c r="A18" s="332">
        <v>14</v>
      </c>
      <c r="B18" s="332"/>
      <c r="C18" s="333" t="s">
        <v>73</v>
      </c>
      <c r="D18" s="334" t="s">
        <v>4</v>
      </c>
      <c r="E18" s="338">
        <v>10000</v>
      </c>
    </row>
    <row r="19" spans="1:8" ht="18">
      <c r="A19" s="45">
        <v>15</v>
      </c>
      <c r="B19" s="45"/>
      <c r="C19" s="44" t="s">
        <v>7</v>
      </c>
      <c r="D19" s="49" t="s">
        <v>4</v>
      </c>
      <c r="E19" s="51">
        <v>3000</v>
      </c>
    </row>
    <row r="20" spans="1:8" ht="18">
      <c r="A20" s="45">
        <v>16</v>
      </c>
      <c r="B20" s="45"/>
      <c r="C20" s="44" t="s">
        <v>86</v>
      </c>
      <c r="D20" s="49" t="s">
        <v>4</v>
      </c>
      <c r="E20" s="51">
        <v>10000</v>
      </c>
    </row>
    <row r="21" spans="1:8" ht="18">
      <c r="A21" s="45">
        <v>17</v>
      </c>
      <c r="B21" s="45"/>
      <c r="C21" s="44" t="s">
        <v>87</v>
      </c>
      <c r="D21" s="49" t="s">
        <v>4</v>
      </c>
      <c r="E21" s="51">
        <v>3000</v>
      </c>
    </row>
    <row r="22" spans="1:8" ht="18">
      <c r="A22" s="45">
        <v>18</v>
      </c>
      <c r="B22" s="45"/>
      <c r="C22" s="44" t="s">
        <v>306</v>
      </c>
      <c r="D22" s="49" t="s">
        <v>4</v>
      </c>
      <c r="E22" s="51">
        <v>10000</v>
      </c>
    </row>
    <row r="23" spans="1:8" ht="18">
      <c r="A23" s="45">
        <v>19</v>
      </c>
      <c r="B23" s="45"/>
      <c r="C23" s="44" t="s">
        <v>224</v>
      </c>
      <c r="D23" s="49" t="s">
        <v>4</v>
      </c>
      <c r="E23" s="51">
        <v>5000</v>
      </c>
    </row>
    <row r="24" spans="1:8" ht="18">
      <c r="A24" s="45">
        <v>20</v>
      </c>
      <c r="B24" s="45"/>
      <c r="C24" s="44" t="s">
        <v>92</v>
      </c>
      <c r="D24" s="49" t="s">
        <v>4</v>
      </c>
      <c r="E24" s="51">
        <v>10000</v>
      </c>
      <c r="F24" s="47"/>
    </row>
    <row r="25" spans="1:8" s="337" customFormat="1" ht="18">
      <c r="A25" s="332">
        <v>21</v>
      </c>
      <c r="B25" s="332"/>
      <c r="C25" s="333" t="s">
        <v>84</v>
      </c>
      <c r="D25" s="334" t="s">
        <v>85</v>
      </c>
      <c r="E25" s="338">
        <v>210000</v>
      </c>
      <c r="F25" s="339"/>
    </row>
    <row r="26" spans="1:8" ht="18">
      <c r="A26" s="45">
        <v>22</v>
      </c>
      <c r="B26" s="45"/>
      <c r="C26" s="44" t="s">
        <v>135</v>
      </c>
      <c r="D26" s="49" t="s">
        <v>4</v>
      </c>
      <c r="E26" s="51">
        <v>10000</v>
      </c>
    </row>
    <row r="27" spans="1:8" ht="18">
      <c r="A27" s="45">
        <v>23</v>
      </c>
      <c r="B27" s="45"/>
      <c r="C27" s="44" t="s">
        <v>82</v>
      </c>
      <c r="D27" s="49" t="s">
        <v>218</v>
      </c>
      <c r="E27" s="51">
        <v>1500</v>
      </c>
    </row>
    <row r="28" spans="1:8" ht="18">
      <c r="A28" s="45">
        <v>24</v>
      </c>
      <c r="B28" s="45"/>
      <c r="C28" s="44" t="s">
        <v>119</v>
      </c>
      <c r="D28" s="49" t="s">
        <v>216</v>
      </c>
      <c r="E28" s="51">
        <v>50000</v>
      </c>
    </row>
    <row r="29" spans="1:8" ht="18">
      <c r="A29" s="45">
        <v>25</v>
      </c>
      <c r="B29" s="45"/>
      <c r="C29" s="44" t="s">
        <v>120</v>
      </c>
      <c r="D29" s="49" t="s">
        <v>217</v>
      </c>
      <c r="E29" s="51">
        <v>9000</v>
      </c>
      <c r="G29" s="34"/>
    </row>
    <row r="30" spans="1:8" ht="20.399999999999999">
      <c r="A30" s="45">
        <v>26</v>
      </c>
      <c r="B30" s="77"/>
      <c r="C30" s="44" t="s">
        <v>290</v>
      </c>
      <c r="D30" s="49" t="s">
        <v>498</v>
      </c>
      <c r="E30" s="51">
        <v>15000</v>
      </c>
      <c r="H30" s="488"/>
    </row>
    <row r="31" spans="1:8" s="337" customFormat="1" ht="20.399999999999999">
      <c r="A31" s="332">
        <v>27</v>
      </c>
      <c r="B31" s="442"/>
      <c r="C31" s="333" t="s">
        <v>303</v>
      </c>
      <c r="D31" s="334" t="s">
        <v>498</v>
      </c>
      <c r="E31" s="338">
        <v>250000</v>
      </c>
      <c r="H31" s="488"/>
    </row>
    <row r="32" spans="1:8" s="337" customFormat="1" ht="18">
      <c r="A32" s="332">
        <v>28</v>
      </c>
      <c r="B32" s="442"/>
      <c r="C32" s="333" t="s">
        <v>291</v>
      </c>
      <c r="D32" s="443" t="s">
        <v>292</v>
      </c>
      <c r="E32" s="338">
        <v>8000</v>
      </c>
      <c r="H32" s="488"/>
    </row>
    <row r="33" spans="1:8" s="337" customFormat="1" ht="36">
      <c r="A33" s="332">
        <v>29</v>
      </c>
      <c r="B33" s="442"/>
      <c r="C33" s="333" t="s">
        <v>295</v>
      </c>
      <c r="D33" s="334" t="s">
        <v>41</v>
      </c>
      <c r="E33" s="444">
        <v>300</v>
      </c>
      <c r="F33" s="486"/>
      <c r="G33" s="445"/>
      <c r="H33" s="488"/>
    </row>
    <row r="34" spans="1:8" s="337" customFormat="1" ht="18">
      <c r="A34" s="332">
        <v>30</v>
      </c>
      <c r="B34" s="332"/>
      <c r="C34" s="333" t="s">
        <v>89</v>
      </c>
      <c r="D34" s="446" t="s">
        <v>85</v>
      </c>
      <c r="E34" s="338">
        <v>300000</v>
      </c>
      <c r="F34" s="487"/>
    </row>
    <row r="35" spans="1:8" s="337" customFormat="1" ht="18">
      <c r="A35" s="332">
        <v>31</v>
      </c>
      <c r="B35" s="332"/>
      <c r="C35" s="333" t="s">
        <v>90</v>
      </c>
      <c r="D35" s="334" t="s">
        <v>6</v>
      </c>
      <c r="E35" s="338">
        <v>320000</v>
      </c>
      <c r="F35" s="487"/>
    </row>
    <row r="36" spans="1:8" s="337" customFormat="1" ht="18">
      <c r="A36" s="332">
        <v>32</v>
      </c>
      <c r="B36" s="332"/>
      <c r="C36" s="333" t="s">
        <v>91</v>
      </c>
      <c r="D36" s="334" t="s">
        <v>216</v>
      </c>
      <c r="E36" s="338">
        <v>280000</v>
      </c>
      <c r="F36" s="447"/>
    </row>
    <row r="37" spans="1:8" s="337" customFormat="1" ht="18">
      <c r="A37" s="332">
        <v>33</v>
      </c>
      <c r="B37" s="332"/>
      <c r="C37" s="333" t="s">
        <v>252</v>
      </c>
      <c r="D37" s="334" t="s">
        <v>85</v>
      </c>
      <c r="E37" s="338">
        <v>12000</v>
      </c>
      <c r="F37" s="448"/>
    </row>
    <row r="38" spans="1:8" ht="18">
      <c r="A38" s="45">
        <v>34</v>
      </c>
      <c r="B38" s="45"/>
      <c r="C38" s="44" t="s">
        <v>219</v>
      </c>
      <c r="D38" s="49" t="s">
        <v>220</v>
      </c>
      <c r="E38" s="51">
        <v>5000</v>
      </c>
    </row>
    <row r="39" spans="1:8" ht="18">
      <c r="C39" s="75"/>
      <c r="D39" s="76"/>
    </row>
    <row r="41" spans="1:8" ht="18">
      <c r="A41" s="489" t="s">
        <v>502</v>
      </c>
      <c r="B41" s="489"/>
      <c r="C41" s="350"/>
      <c r="D41" s="350"/>
      <c r="E41" s="350"/>
      <c r="F41" s="350"/>
      <c r="G41" s="350"/>
    </row>
    <row r="42" spans="1:8" ht="15.6">
      <c r="A42" s="39"/>
      <c r="B42" s="39"/>
      <c r="C42" s="350"/>
      <c r="D42" s="350"/>
      <c r="E42" s="350"/>
      <c r="F42" s="351" t="s">
        <v>107</v>
      </c>
      <c r="G42" s="350"/>
    </row>
    <row r="43" spans="1:8" ht="18">
      <c r="A43" s="88" t="s">
        <v>0</v>
      </c>
      <c r="B43" s="88"/>
      <c r="C43" s="352" t="s">
        <v>105</v>
      </c>
      <c r="D43" s="352" t="s">
        <v>106</v>
      </c>
      <c r="E43" s="352" t="s">
        <v>122</v>
      </c>
      <c r="F43" s="44">
        <v>12</v>
      </c>
      <c r="G43" s="350"/>
    </row>
    <row r="44" spans="1:8" ht="18">
      <c r="A44" s="56">
        <v>1</v>
      </c>
      <c r="B44" s="56"/>
      <c r="C44" s="44" t="s">
        <v>121</v>
      </c>
      <c r="D44" s="49" t="s">
        <v>5</v>
      </c>
      <c r="E44" s="51">
        <v>50000</v>
      </c>
      <c r="F44" s="44">
        <v>3</v>
      </c>
      <c r="G44" s="350"/>
    </row>
    <row r="45" spans="1:8" ht="18">
      <c r="A45" s="56">
        <v>2</v>
      </c>
      <c r="B45" s="56"/>
      <c r="C45" s="44" t="s">
        <v>123</v>
      </c>
      <c r="D45" s="49" t="s">
        <v>141</v>
      </c>
      <c r="E45" s="51">
        <v>5000</v>
      </c>
      <c r="F45" s="44">
        <v>6</v>
      </c>
      <c r="G45" s="350"/>
    </row>
    <row r="46" spans="1:8" ht="18">
      <c r="A46" s="56">
        <v>3</v>
      </c>
      <c r="B46" s="56"/>
      <c r="C46" s="44" t="s">
        <v>93</v>
      </c>
      <c r="D46" s="49" t="s">
        <v>4</v>
      </c>
      <c r="E46" s="51">
        <v>2000</v>
      </c>
      <c r="F46" s="44">
        <v>60</v>
      </c>
      <c r="G46" s="350"/>
    </row>
    <row r="47" spans="1:8" ht="18">
      <c r="A47" s="56">
        <v>4</v>
      </c>
      <c r="B47" s="56"/>
      <c r="C47" s="44" t="s">
        <v>95</v>
      </c>
      <c r="D47" s="49" t="s">
        <v>4</v>
      </c>
      <c r="E47" s="51">
        <v>550000</v>
      </c>
      <c r="F47" s="44">
        <v>12</v>
      </c>
      <c r="G47" s="350"/>
    </row>
    <row r="48" spans="1:8" ht="18">
      <c r="A48" s="56">
        <v>5</v>
      </c>
      <c r="B48" s="56"/>
      <c r="C48" s="44" t="s">
        <v>111</v>
      </c>
      <c r="D48" s="49" t="s">
        <v>4</v>
      </c>
      <c r="E48" s="51">
        <v>30000</v>
      </c>
      <c r="F48" s="44">
        <v>48</v>
      </c>
      <c r="G48" s="350"/>
    </row>
    <row r="49" spans="1:7" ht="18">
      <c r="A49" s="56">
        <v>6</v>
      </c>
      <c r="B49" s="56"/>
      <c r="C49" s="44" t="s">
        <v>112</v>
      </c>
      <c r="D49" s="49" t="s">
        <v>4</v>
      </c>
      <c r="E49" s="51">
        <v>2000000</v>
      </c>
      <c r="F49" s="44">
        <v>60</v>
      </c>
      <c r="G49" s="350"/>
    </row>
    <row r="50" spans="1:7" s="337" customFormat="1" ht="18">
      <c r="A50" s="348">
        <v>7</v>
      </c>
      <c r="B50" s="348"/>
      <c r="C50" s="333" t="s">
        <v>97</v>
      </c>
      <c r="D50" s="334" t="s">
        <v>4</v>
      </c>
      <c r="E50" s="335">
        <v>720</v>
      </c>
      <c r="F50" s="333">
        <v>96</v>
      </c>
      <c r="G50" s="353"/>
    </row>
    <row r="51" spans="1:7" ht="18">
      <c r="A51" s="56">
        <v>8</v>
      </c>
      <c r="B51" s="56"/>
      <c r="C51" s="44" t="s">
        <v>98</v>
      </c>
      <c r="D51" s="49" t="s">
        <v>4</v>
      </c>
      <c r="E51" s="51">
        <v>250000</v>
      </c>
      <c r="F51" s="44">
        <v>36</v>
      </c>
      <c r="G51" s="350"/>
    </row>
    <row r="52" spans="1:7" s="337" customFormat="1" ht="18">
      <c r="A52" s="348">
        <v>9</v>
      </c>
      <c r="B52" s="348"/>
      <c r="C52" s="333" t="s">
        <v>99</v>
      </c>
      <c r="D52" s="334" t="s">
        <v>5</v>
      </c>
      <c r="E52" s="335">
        <v>165</v>
      </c>
      <c r="F52" s="333">
        <v>24</v>
      </c>
      <c r="G52" s="353"/>
    </row>
    <row r="53" spans="1:7" ht="18">
      <c r="A53" s="56">
        <v>10</v>
      </c>
      <c r="B53" s="56"/>
      <c r="C53" s="44" t="s">
        <v>124</v>
      </c>
      <c r="D53" s="49" t="s">
        <v>4</v>
      </c>
      <c r="E53" s="51">
        <v>1428750</v>
      </c>
      <c r="F53" s="44">
        <v>60</v>
      </c>
      <c r="G53" s="350"/>
    </row>
    <row r="54" spans="1:7" s="337" customFormat="1" ht="18">
      <c r="A54" s="348">
        <v>11</v>
      </c>
      <c r="B54" s="348"/>
      <c r="C54" s="333" t="s">
        <v>100</v>
      </c>
      <c r="D54" s="334" t="s">
        <v>4</v>
      </c>
      <c r="E54" s="338">
        <v>1600000</v>
      </c>
      <c r="F54" s="333">
        <v>60</v>
      </c>
      <c r="G54" s="353"/>
    </row>
    <row r="55" spans="1:7" s="337" customFormat="1" ht="18">
      <c r="A55" s="348">
        <v>12</v>
      </c>
      <c r="B55" s="348"/>
      <c r="C55" s="333" t="s">
        <v>101</v>
      </c>
      <c r="D55" s="334" t="s">
        <v>4</v>
      </c>
      <c r="E55" s="338">
        <v>1500000</v>
      </c>
      <c r="F55" s="333">
        <v>96</v>
      </c>
      <c r="G55" s="353"/>
    </row>
    <row r="56" spans="1:7" s="337" customFormat="1" ht="18">
      <c r="A56" s="348">
        <v>13</v>
      </c>
      <c r="B56" s="348"/>
      <c r="C56" s="333" t="s">
        <v>104</v>
      </c>
      <c r="D56" s="334" t="s">
        <v>4</v>
      </c>
      <c r="E56" s="335">
        <v>550</v>
      </c>
      <c r="F56" s="333">
        <v>96</v>
      </c>
      <c r="G56" s="353"/>
    </row>
    <row r="57" spans="1:7" s="337" customFormat="1" ht="18">
      <c r="A57" s="348">
        <v>14</v>
      </c>
      <c r="B57" s="348"/>
      <c r="C57" s="333" t="s">
        <v>3</v>
      </c>
      <c r="D57" s="334" t="s">
        <v>4</v>
      </c>
      <c r="E57" s="349" t="s">
        <v>500</v>
      </c>
      <c r="F57" s="333">
        <v>96</v>
      </c>
      <c r="G57" s="353"/>
    </row>
    <row r="58" spans="1:7" ht="18">
      <c r="A58" s="56">
        <v>15</v>
      </c>
      <c r="B58" s="56"/>
      <c r="C58" s="44" t="s">
        <v>102</v>
      </c>
      <c r="D58" s="49" t="s">
        <v>4</v>
      </c>
      <c r="E58" s="51">
        <v>20000</v>
      </c>
      <c r="F58" s="44">
        <v>36</v>
      </c>
      <c r="G58" s="350"/>
    </row>
    <row r="59" spans="1:7" ht="18">
      <c r="A59" s="56">
        <v>16</v>
      </c>
      <c r="B59" s="56"/>
      <c r="C59" s="44" t="s">
        <v>103</v>
      </c>
      <c r="D59" s="49" t="s">
        <v>4</v>
      </c>
      <c r="E59" s="51">
        <v>42000</v>
      </c>
      <c r="F59" s="44">
        <v>24</v>
      </c>
      <c r="G59" s="350"/>
    </row>
    <row r="60" spans="1:7" ht="18">
      <c r="A60" s="56">
        <v>17</v>
      </c>
      <c r="B60" s="56"/>
      <c r="C60" s="44" t="s">
        <v>225</v>
      </c>
      <c r="D60" s="49" t="s">
        <v>4</v>
      </c>
      <c r="E60" s="62">
        <v>12000</v>
      </c>
      <c r="F60" s="44">
        <v>12</v>
      </c>
      <c r="G60" s="350"/>
    </row>
    <row r="61" spans="1:7" ht="18">
      <c r="A61" s="56">
        <v>18</v>
      </c>
      <c r="B61" s="56"/>
      <c r="C61" s="44" t="s">
        <v>293</v>
      </c>
      <c r="D61" s="49" t="s">
        <v>4</v>
      </c>
      <c r="E61" s="62">
        <v>5000</v>
      </c>
      <c r="F61" s="44">
        <v>24</v>
      </c>
      <c r="G61" s="350"/>
    </row>
    <row r="62" spans="1:7" ht="18">
      <c r="A62" s="56">
        <v>19</v>
      </c>
      <c r="B62" s="56"/>
      <c r="C62" s="44" t="s">
        <v>226</v>
      </c>
      <c r="D62" s="49" t="s">
        <v>4</v>
      </c>
      <c r="E62" s="63">
        <v>10000</v>
      </c>
      <c r="F62" s="44">
        <v>24</v>
      </c>
      <c r="G62" s="350"/>
    </row>
    <row r="63" spans="1:7" ht="36">
      <c r="A63" s="56">
        <v>20</v>
      </c>
      <c r="B63" s="56"/>
      <c r="C63" s="44" t="s">
        <v>133</v>
      </c>
      <c r="D63" s="49" t="s">
        <v>4</v>
      </c>
      <c r="E63" s="298">
        <v>280000</v>
      </c>
      <c r="F63" s="354">
        <v>60</v>
      </c>
      <c r="G63" s="350"/>
    </row>
    <row r="64" spans="1:7" ht="22.5" customHeight="1">
      <c r="A64" s="56">
        <v>21</v>
      </c>
      <c r="B64" s="56"/>
      <c r="C64" s="44" t="s">
        <v>140</v>
      </c>
      <c r="D64" s="49" t="s">
        <v>4</v>
      </c>
      <c r="E64" s="51">
        <v>1890000</v>
      </c>
      <c r="F64" s="44">
        <v>60</v>
      </c>
      <c r="G64" s="350"/>
    </row>
    <row r="65" spans="1:8" ht="18">
      <c r="A65" s="56">
        <v>22</v>
      </c>
      <c r="B65" s="56"/>
      <c r="C65" s="44" t="s">
        <v>109</v>
      </c>
      <c r="D65" s="49" t="s">
        <v>4</v>
      </c>
      <c r="E65" s="51">
        <v>5200000</v>
      </c>
      <c r="F65" s="44">
        <v>60</v>
      </c>
      <c r="G65" s="350"/>
    </row>
    <row r="66" spans="1:8" ht="18">
      <c r="A66" s="56">
        <v>23</v>
      </c>
      <c r="B66" s="56"/>
      <c r="C66" s="44" t="s">
        <v>110</v>
      </c>
      <c r="D66" s="49" t="s">
        <v>4</v>
      </c>
      <c r="E66" s="51">
        <v>930000</v>
      </c>
      <c r="F66" s="44">
        <v>24</v>
      </c>
      <c r="G66" s="350"/>
    </row>
    <row r="67" spans="1:8" s="337" customFormat="1" ht="18">
      <c r="A67" s="348">
        <v>24</v>
      </c>
      <c r="B67" s="348"/>
      <c r="C67" s="333" t="s">
        <v>125</v>
      </c>
      <c r="D67" s="334" t="s">
        <v>4</v>
      </c>
      <c r="E67" s="338">
        <v>800000</v>
      </c>
      <c r="F67" s="333">
        <v>96</v>
      </c>
      <c r="G67" s="353"/>
    </row>
    <row r="68" spans="1:8" ht="18">
      <c r="A68" s="56">
        <v>25</v>
      </c>
      <c r="B68" s="56"/>
      <c r="C68" s="44" t="s">
        <v>126</v>
      </c>
      <c r="D68" s="49" t="s">
        <v>4</v>
      </c>
      <c r="E68" s="51">
        <v>3000000</v>
      </c>
      <c r="F68" s="44">
        <v>96</v>
      </c>
      <c r="G68" s="350"/>
    </row>
    <row r="69" spans="1:8" ht="18">
      <c r="A69" s="56">
        <v>26</v>
      </c>
      <c r="B69" s="56"/>
      <c r="C69" s="44" t="s">
        <v>32</v>
      </c>
      <c r="D69" s="49" t="s">
        <v>4</v>
      </c>
      <c r="E69" s="51">
        <v>1000000</v>
      </c>
      <c r="F69" s="44">
        <v>96</v>
      </c>
      <c r="G69" s="350"/>
    </row>
    <row r="70" spans="1:8" ht="18">
      <c r="A70" s="56">
        <v>27</v>
      </c>
      <c r="B70" s="56"/>
      <c r="C70" s="44" t="s">
        <v>30</v>
      </c>
      <c r="D70" s="49" t="s">
        <v>4</v>
      </c>
      <c r="E70" s="51">
        <v>200000</v>
      </c>
      <c r="F70" s="47">
        <v>36</v>
      </c>
      <c r="G70" s="350"/>
    </row>
    <row r="71" spans="1:8" ht="18">
      <c r="A71" s="56">
        <v>28</v>
      </c>
      <c r="B71" s="56"/>
      <c r="C71" s="44" t="s">
        <v>40</v>
      </c>
      <c r="D71" s="49" t="s">
        <v>4</v>
      </c>
      <c r="E71" s="47">
        <v>35000</v>
      </c>
      <c r="F71" s="44">
        <v>60</v>
      </c>
      <c r="G71" s="350"/>
    </row>
    <row r="72" spans="1:8" ht="18">
      <c r="A72" s="56">
        <v>29</v>
      </c>
      <c r="B72" s="56"/>
      <c r="C72" s="44" t="s">
        <v>108</v>
      </c>
      <c r="D72" s="49" t="s">
        <v>4</v>
      </c>
      <c r="E72" s="51">
        <v>2360000</v>
      </c>
      <c r="F72" s="44">
        <v>12</v>
      </c>
      <c r="G72" s="350" t="s">
        <v>137</v>
      </c>
    </row>
    <row r="73" spans="1:8" ht="18">
      <c r="A73" s="56">
        <v>30</v>
      </c>
      <c r="B73" s="56"/>
      <c r="C73" s="44" t="s">
        <v>113</v>
      </c>
      <c r="D73" s="49" t="s">
        <v>4</v>
      </c>
      <c r="E73" s="51">
        <v>300000</v>
      </c>
      <c r="F73" s="44">
        <v>60</v>
      </c>
      <c r="G73" s="350"/>
    </row>
    <row r="74" spans="1:8" ht="18">
      <c r="A74" s="56">
        <v>31</v>
      </c>
      <c r="B74" s="56"/>
      <c r="C74" s="44" t="s">
        <v>134</v>
      </c>
      <c r="D74" s="49" t="s">
        <v>4</v>
      </c>
      <c r="E74" s="51">
        <v>500000</v>
      </c>
      <c r="F74" s="44">
        <v>6</v>
      </c>
      <c r="G74" s="350" t="s">
        <v>137</v>
      </c>
    </row>
    <row r="75" spans="1:8" ht="18">
      <c r="A75" s="56">
        <v>32</v>
      </c>
      <c r="B75" s="56"/>
      <c r="C75" s="44" t="s">
        <v>94</v>
      </c>
      <c r="D75" s="49" t="s">
        <v>4</v>
      </c>
      <c r="E75" s="51">
        <v>80000</v>
      </c>
      <c r="F75" s="44">
        <v>3</v>
      </c>
      <c r="G75" s="350" t="s">
        <v>137</v>
      </c>
    </row>
    <row r="76" spans="1:8" ht="18">
      <c r="A76" s="56">
        <v>33</v>
      </c>
      <c r="B76" s="56"/>
      <c r="C76" s="44" t="s">
        <v>96</v>
      </c>
      <c r="D76" s="49" t="s">
        <v>4</v>
      </c>
      <c r="E76" s="51">
        <v>20000</v>
      </c>
      <c r="F76" s="44">
        <v>36</v>
      </c>
      <c r="G76" s="350"/>
    </row>
    <row r="77" spans="1:8" ht="18">
      <c r="A77" s="56">
        <v>34</v>
      </c>
      <c r="B77" s="56"/>
      <c r="C77" s="44" t="s">
        <v>251</v>
      </c>
      <c r="D77" s="49" t="s">
        <v>4</v>
      </c>
      <c r="E77" s="51">
        <v>15000</v>
      </c>
      <c r="F77" s="48"/>
      <c r="G77" s="350"/>
    </row>
    <row r="79" spans="1:8" ht="31.5" customHeight="1">
      <c r="A79" s="46"/>
      <c r="B79" s="493" t="s">
        <v>503</v>
      </c>
      <c r="C79" s="494"/>
      <c r="D79" s="497" t="s">
        <v>39</v>
      </c>
      <c r="E79" s="497" t="s">
        <v>127</v>
      </c>
      <c r="F79" s="497" t="s">
        <v>128</v>
      </c>
      <c r="G79" s="481" t="s">
        <v>122</v>
      </c>
    </row>
    <row r="80" spans="1:8" ht="15.75" customHeight="1">
      <c r="A80" s="46"/>
      <c r="B80" s="495"/>
      <c r="C80" s="496"/>
      <c r="D80" s="498"/>
      <c r="E80" s="498"/>
      <c r="F80" s="498"/>
      <c r="G80" s="482"/>
      <c r="H80" s="34"/>
    </row>
    <row r="81" spans="1:7" ht="18">
      <c r="A81" s="46">
        <v>1</v>
      </c>
      <c r="B81" s="46"/>
      <c r="C81" s="44" t="s">
        <v>505</v>
      </c>
      <c r="D81" s="56" t="s">
        <v>4</v>
      </c>
      <c r="E81" s="1">
        <v>10</v>
      </c>
      <c r="F81" s="344">
        <v>500</v>
      </c>
      <c r="G81" s="343">
        <v>13900000</v>
      </c>
    </row>
    <row r="82" spans="1:7" ht="18">
      <c r="A82" s="46">
        <v>2</v>
      </c>
      <c r="B82" s="46"/>
      <c r="C82" s="44" t="s">
        <v>76</v>
      </c>
      <c r="D82" s="49" t="s">
        <v>5</v>
      </c>
      <c r="E82" s="1">
        <v>5</v>
      </c>
      <c r="F82" s="346">
        <v>500</v>
      </c>
      <c r="G82" s="345">
        <v>12035000</v>
      </c>
    </row>
    <row r="83" spans="1:7" ht="18">
      <c r="A83" s="46">
        <v>3</v>
      </c>
      <c r="B83" s="46"/>
      <c r="C83" s="44" t="s">
        <v>504</v>
      </c>
      <c r="D83" s="49" t="s">
        <v>5</v>
      </c>
      <c r="E83" s="1">
        <v>10</v>
      </c>
      <c r="F83" s="346">
        <v>500</v>
      </c>
      <c r="G83" s="342">
        <v>34000000</v>
      </c>
    </row>
    <row r="84" spans="1:7" ht="18">
      <c r="A84" s="46">
        <v>4</v>
      </c>
      <c r="B84" s="46"/>
      <c r="C84" s="44" t="s">
        <v>142</v>
      </c>
      <c r="D84" s="49" t="s">
        <v>5</v>
      </c>
      <c r="E84" s="1">
        <v>10</v>
      </c>
      <c r="F84" s="346">
        <v>500</v>
      </c>
      <c r="G84" s="343">
        <v>120000000</v>
      </c>
    </row>
    <row r="85" spans="1:7" ht="18">
      <c r="A85" s="46">
        <v>5</v>
      </c>
      <c r="B85" s="46"/>
      <c r="C85" s="44" t="s">
        <v>130</v>
      </c>
      <c r="D85" s="56" t="s">
        <v>4</v>
      </c>
      <c r="E85" s="1">
        <v>5</v>
      </c>
      <c r="F85" s="346">
        <v>500</v>
      </c>
      <c r="G85" s="347">
        <v>6000000</v>
      </c>
    </row>
    <row r="86" spans="1:7" ht="18">
      <c r="A86" s="46">
        <v>6</v>
      </c>
      <c r="B86" s="46"/>
      <c r="C86" s="44" t="s">
        <v>131</v>
      </c>
      <c r="D86" s="56" t="s">
        <v>4</v>
      </c>
      <c r="E86" s="1">
        <v>5</v>
      </c>
      <c r="F86" s="346">
        <v>500</v>
      </c>
      <c r="G86" s="343">
        <v>7090000</v>
      </c>
    </row>
    <row r="87" spans="1:7" ht="18">
      <c r="A87" s="46">
        <v>7</v>
      </c>
      <c r="B87" s="46"/>
      <c r="C87" s="44" t="s">
        <v>132</v>
      </c>
      <c r="D87" s="83" t="s">
        <v>4</v>
      </c>
      <c r="E87" s="1">
        <v>5</v>
      </c>
      <c r="F87" s="346">
        <v>500</v>
      </c>
      <c r="G87" s="345">
        <v>165000000</v>
      </c>
    </row>
    <row r="89" spans="1:7" ht="15.75" customHeight="1">
      <c r="C89" s="490" t="s">
        <v>507</v>
      </c>
    </row>
    <row r="90" spans="1:7" ht="15.75" customHeight="1">
      <c r="C90" s="491"/>
    </row>
    <row r="91" spans="1:7">
      <c r="C91" s="492"/>
    </row>
    <row r="92" spans="1:7" s="358" customFormat="1" ht="26.4">
      <c r="A92" s="52"/>
      <c r="B92" s="52"/>
      <c r="C92" s="52" t="s">
        <v>312</v>
      </c>
      <c r="D92" s="52" t="s">
        <v>39</v>
      </c>
      <c r="E92" s="82" t="s">
        <v>288</v>
      </c>
      <c r="F92" s="357"/>
      <c r="G92" s="357"/>
    </row>
    <row r="93" spans="1:7" ht="18">
      <c r="A93" s="1"/>
      <c r="B93" s="54"/>
      <c r="C93" s="54"/>
      <c r="D93" s="67"/>
      <c r="E93" s="84"/>
      <c r="F93" s="32"/>
      <c r="G93" s="32"/>
    </row>
    <row r="94" spans="1:7" ht="18">
      <c r="A94" s="46">
        <v>1</v>
      </c>
      <c r="B94" s="54"/>
      <c r="C94" s="44" t="s">
        <v>506</v>
      </c>
      <c r="D94" s="56" t="s">
        <v>4</v>
      </c>
      <c r="E94" s="355">
        <v>2.2000000000000002</v>
      </c>
      <c r="F94" s="55"/>
      <c r="G94" s="55"/>
    </row>
    <row r="95" spans="1:7" ht="18">
      <c r="A95" s="46">
        <v>2</v>
      </c>
      <c r="B95" s="54"/>
      <c r="C95" s="44" t="s">
        <v>76</v>
      </c>
      <c r="D95" s="49" t="s">
        <v>5</v>
      </c>
      <c r="E95" s="355">
        <v>0.4</v>
      </c>
      <c r="F95" s="55"/>
      <c r="G95" s="55"/>
    </row>
    <row r="96" spans="1:7" ht="18">
      <c r="A96" s="46">
        <v>3</v>
      </c>
      <c r="B96" s="54"/>
      <c r="C96" s="44" t="s">
        <v>129</v>
      </c>
      <c r="D96" s="49" t="s">
        <v>5</v>
      </c>
      <c r="E96" s="356">
        <v>1</v>
      </c>
      <c r="F96" s="55"/>
      <c r="G96" s="55"/>
    </row>
    <row r="97" spans="1:7" ht="18">
      <c r="A97" s="46">
        <v>4</v>
      </c>
      <c r="B97" s="54"/>
      <c r="C97" s="44" t="s">
        <v>142</v>
      </c>
      <c r="D97" s="49" t="s">
        <v>5</v>
      </c>
      <c r="E97" s="356">
        <v>1</v>
      </c>
      <c r="F97" s="55"/>
      <c r="G97" s="55"/>
    </row>
    <row r="98" spans="1:7" ht="18">
      <c r="A98" s="46">
        <v>5</v>
      </c>
      <c r="B98" s="54"/>
      <c r="C98" s="44" t="s">
        <v>130</v>
      </c>
      <c r="D98" s="56" t="s">
        <v>4</v>
      </c>
      <c r="E98" s="355">
        <v>0.4</v>
      </c>
      <c r="F98" s="55"/>
      <c r="G98" s="55"/>
    </row>
    <row r="99" spans="1:7" ht="18">
      <c r="A99" s="46">
        <v>6</v>
      </c>
      <c r="B99" s="46"/>
      <c r="C99" s="44" t="s">
        <v>131</v>
      </c>
      <c r="D99" s="56" t="s">
        <v>4</v>
      </c>
      <c r="E99" s="85">
        <v>0.04</v>
      </c>
      <c r="F99" s="55"/>
      <c r="G99" s="55"/>
    </row>
    <row r="100" spans="1:7" ht="18">
      <c r="A100" s="46">
        <v>7</v>
      </c>
      <c r="B100" s="46"/>
      <c r="C100" s="44" t="s">
        <v>132</v>
      </c>
      <c r="D100" s="83" t="s">
        <v>4</v>
      </c>
      <c r="E100" s="355">
        <v>0.4</v>
      </c>
      <c r="F100" s="55"/>
      <c r="G100" s="55"/>
    </row>
    <row r="101" spans="1:7" ht="18">
      <c r="A101" s="46">
        <v>8</v>
      </c>
      <c r="B101" s="46"/>
      <c r="C101" s="44" t="s">
        <v>97</v>
      </c>
      <c r="D101" s="49" t="s">
        <v>4</v>
      </c>
      <c r="E101" s="355">
        <v>0.1</v>
      </c>
      <c r="F101" s="32"/>
      <c r="G101" s="32"/>
    </row>
    <row r="102" spans="1:7" ht="18">
      <c r="A102" s="46">
        <v>9</v>
      </c>
      <c r="B102" s="46"/>
      <c r="C102" s="44" t="s">
        <v>98</v>
      </c>
      <c r="D102" s="49" t="s">
        <v>4</v>
      </c>
      <c r="E102" s="85">
        <v>0.04</v>
      </c>
      <c r="F102" s="32"/>
      <c r="G102" s="32"/>
    </row>
    <row r="103" spans="1:7" ht="18">
      <c r="A103" s="46">
        <v>10</v>
      </c>
      <c r="B103" s="46"/>
      <c r="C103" s="44" t="s">
        <v>99</v>
      </c>
      <c r="D103" s="49" t="s">
        <v>5</v>
      </c>
      <c r="E103" s="85">
        <v>0.04</v>
      </c>
      <c r="F103" s="32"/>
      <c r="G103" s="32"/>
    </row>
    <row r="104" spans="1:7" ht="18">
      <c r="A104" s="46">
        <v>11</v>
      </c>
      <c r="B104" s="46"/>
      <c r="C104" s="44" t="s">
        <v>124</v>
      </c>
      <c r="D104" s="49" t="s">
        <v>4</v>
      </c>
      <c r="E104" s="356">
        <v>1</v>
      </c>
      <c r="F104" s="32"/>
      <c r="G104" s="32"/>
    </row>
    <row r="105" spans="1:7" ht="18">
      <c r="A105" s="46">
        <v>12</v>
      </c>
      <c r="B105" s="46"/>
      <c r="C105" s="44" t="s">
        <v>100</v>
      </c>
      <c r="D105" s="49" t="s">
        <v>4</v>
      </c>
      <c r="E105" s="356">
        <v>2</v>
      </c>
      <c r="F105" s="32"/>
      <c r="G105" s="32"/>
    </row>
    <row r="106" spans="1:7" ht="18">
      <c r="A106" s="46">
        <v>13</v>
      </c>
      <c r="B106" s="46"/>
      <c r="C106" s="44" t="s">
        <v>101</v>
      </c>
      <c r="D106" s="49" t="s">
        <v>4</v>
      </c>
      <c r="E106" s="355">
        <v>1.5</v>
      </c>
      <c r="F106" s="32"/>
      <c r="G106" s="32"/>
    </row>
    <row r="107" spans="1:7" ht="18">
      <c r="A107" s="46">
        <v>14</v>
      </c>
      <c r="B107" s="46"/>
      <c r="C107" s="86" t="s">
        <v>109</v>
      </c>
      <c r="D107" s="49" t="s">
        <v>4</v>
      </c>
      <c r="E107" s="85">
        <v>0.01</v>
      </c>
      <c r="F107" s="32"/>
      <c r="G107" s="32"/>
    </row>
    <row r="108" spans="1:7" ht="18">
      <c r="A108" s="46">
        <v>15</v>
      </c>
      <c r="B108" s="46"/>
      <c r="C108" s="44" t="s">
        <v>110</v>
      </c>
      <c r="D108" s="49" t="s">
        <v>4</v>
      </c>
      <c r="E108" s="355">
        <v>0.6</v>
      </c>
      <c r="F108" s="32"/>
      <c r="G108" s="32"/>
    </row>
    <row r="109" spans="1:7" ht="18">
      <c r="A109" s="46">
        <v>16</v>
      </c>
      <c r="B109" s="46"/>
      <c r="C109" s="44" t="s">
        <v>125</v>
      </c>
      <c r="D109" s="49" t="s">
        <v>4</v>
      </c>
      <c r="E109" s="85">
        <v>0.04</v>
      </c>
      <c r="F109" s="32"/>
      <c r="G109" s="32"/>
    </row>
    <row r="110" spans="1:7">
      <c r="A110" s="46"/>
      <c r="B110" s="46"/>
      <c r="C110" s="32"/>
      <c r="D110" s="32"/>
      <c r="E110" s="32"/>
      <c r="F110" s="32"/>
      <c r="G110" s="32"/>
    </row>
    <row r="111" spans="1:7">
      <c r="A111" s="46"/>
      <c r="B111" s="363"/>
      <c r="C111" s="364"/>
      <c r="D111" s="365"/>
      <c r="E111" s="365"/>
      <c r="F111" s="32"/>
      <c r="G111" s="32"/>
    </row>
    <row r="112" spans="1:7" ht="15.6">
      <c r="A112" s="46">
        <v>17</v>
      </c>
      <c r="B112" s="363"/>
      <c r="C112" s="364" t="s">
        <v>508</v>
      </c>
      <c r="D112" s="366">
        <v>2092</v>
      </c>
      <c r="E112" s="366"/>
      <c r="F112" s="29"/>
      <c r="G112" s="32"/>
    </row>
    <row r="113" spans="2:5">
      <c r="B113" s="359"/>
      <c r="C113" s="337"/>
      <c r="D113" s="337"/>
      <c r="E113" s="337"/>
    </row>
    <row r="114" spans="2:5">
      <c r="B114" s="359"/>
      <c r="C114" s="337"/>
      <c r="D114" s="337"/>
      <c r="E114" s="337"/>
    </row>
  </sheetData>
  <mergeCells count="10">
    <mergeCell ref="F33:F35"/>
    <mergeCell ref="H30:H33"/>
    <mergeCell ref="A2:B2"/>
    <mergeCell ref="A41:B41"/>
    <mergeCell ref="C89:C91"/>
    <mergeCell ref="B79:C80"/>
    <mergeCell ref="D79:D80"/>
    <mergeCell ref="E79:E80"/>
    <mergeCell ref="F79:F80"/>
    <mergeCell ref="G79:G80"/>
  </mergeCells>
  <printOptions horizontalCentere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Đơn giá</vt:lpstr>
      <vt:lpstr>ĐM Lao dong</vt:lpstr>
      <vt:lpstr>ĐM Vat lieu</vt:lpstr>
      <vt:lpstr>ĐM Dung cu</vt:lpstr>
      <vt:lpstr>ĐM Thiet bi</vt:lpstr>
      <vt:lpstr>Năng Lượng</vt:lpstr>
      <vt:lpstr>Tiền lương</vt:lpstr>
      <vt:lpstr>Danh mục VL_DC_TB</vt:lpstr>
    </vt:vector>
  </TitlesOfParts>
  <Company>colip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dc:creator>
  <cp:lastModifiedBy>Mit to Ngoc</cp:lastModifiedBy>
  <cp:lastPrinted>2022-08-16T14:49:16Z</cp:lastPrinted>
  <dcterms:created xsi:type="dcterms:W3CDTF">2007-06-25T01:34:48Z</dcterms:created>
  <dcterms:modified xsi:type="dcterms:W3CDTF">2023-02-15T01:23:19Z</dcterms:modified>
</cp:coreProperties>
</file>