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XÃ HƯNG NGUYÊN T12.2025\DỰ ÁN ĐÊ BAO XÃ HƯNG ĐẠO CỦ\GPMB xã Hưng Nguyên\"/>
    </mc:Choice>
  </mc:AlternateContent>
  <bookViews>
    <workbookView xWindow="0" yWindow="0" windowWidth="24000" windowHeight="9630"/>
  </bookViews>
  <sheets>
    <sheet name="xóm 1" sheetId="2" r:id="rId1"/>
    <sheet name="xóm 2" sheetId="3" r:id="rId2"/>
    <sheet name="xóm 3" sheetId="4" r:id="rId3"/>
    <sheet name="xóm 5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5" l="1"/>
  <c r="Q13" i="5"/>
  <c r="Q12" i="5"/>
  <c r="K50" i="2" l="1"/>
  <c r="J25" i="2"/>
  <c r="J29" i="2"/>
  <c r="J33" i="2"/>
  <c r="J11" i="3"/>
  <c r="J12" i="3"/>
  <c r="J13" i="3"/>
  <c r="J14" i="3"/>
  <c r="J34" i="3" s="1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10" i="3"/>
  <c r="J11" i="4"/>
  <c r="J12" i="4"/>
  <c r="J13" i="4"/>
  <c r="J14" i="4"/>
  <c r="J10" i="4"/>
  <c r="N24" i="5"/>
  <c r="M24" i="5"/>
  <c r="L24" i="5"/>
  <c r="K24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10" i="5"/>
  <c r="N15" i="4"/>
  <c r="M15" i="4"/>
  <c r="L15" i="4"/>
  <c r="K15" i="4"/>
  <c r="J15" i="4"/>
  <c r="N34" i="3"/>
  <c r="M34" i="3"/>
  <c r="L34" i="3"/>
  <c r="K34" i="3"/>
  <c r="N23" i="5"/>
  <c r="L23" i="5"/>
  <c r="N22" i="5"/>
  <c r="L22" i="5"/>
  <c r="N21" i="5"/>
  <c r="L21" i="5"/>
  <c r="N20" i="5"/>
  <c r="L20" i="5"/>
  <c r="N19" i="5"/>
  <c r="L19" i="5"/>
  <c r="N18" i="5"/>
  <c r="L18" i="5"/>
  <c r="N17" i="5"/>
  <c r="M17" i="5"/>
  <c r="L17" i="5"/>
  <c r="K17" i="5"/>
  <c r="N16" i="5"/>
  <c r="L16" i="5"/>
  <c r="N15" i="5"/>
  <c r="L15" i="5"/>
  <c r="N14" i="5"/>
  <c r="L14" i="5"/>
  <c r="N13" i="5"/>
  <c r="M13" i="5"/>
  <c r="L13" i="5"/>
  <c r="K13" i="5"/>
  <c r="N12" i="5"/>
  <c r="M12" i="5"/>
  <c r="L12" i="5"/>
  <c r="K12" i="5"/>
  <c r="N11" i="5"/>
  <c r="M11" i="5"/>
  <c r="L11" i="5"/>
  <c r="K11" i="5"/>
  <c r="N10" i="5"/>
  <c r="M10" i="5"/>
  <c r="L10" i="5"/>
  <c r="K10" i="5"/>
  <c r="N14" i="4"/>
  <c r="M14" i="4"/>
  <c r="L14" i="4"/>
  <c r="K14" i="4"/>
  <c r="N13" i="4"/>
  <c r="M13" i="4"/>
  <c r="L13" i="4"/>
  <c r="K13" i="4"/>
  <c r="N12" i="4"/>
  <c r="M12" i="4"/>
  <c r="L12" i="4"/>
  <c r="K12" i="4"/>
  <c r="N11" i="4"/>
  <c r="M11" i="4"/>
  <c r="L11" i="4"/>
  <c r="K11" i="4"/>
  <c r="N10" i="4"/>
  <c r="M10" i="4"/>
  <c r="L10" i="4"/>
  <c r="K10" i="4"/>
  <c r="N33" i="3"/>
  <c r="M33" i="3"/>
  <c r="L33" i="3"/>
  <c r="K33" i="3"/>
  <c r="N32" i="3"/>
  <c r="M32" i="3"/>
  <c r="L32" i="3"/>
  <c r="K32" i="3"/>
  <c r="N31" i="3"/>
  <c r="M31" i="3"/>
  <c r="L31" i="3"/>
  <c r="K31" i="3"/>
  <c r="N30" i="3"/>
  <c r="M30" i="3"/>
  <c r="L30" i="3"/>
  <c r="K30" i="3"/>
  <c r="N29" i="3"/>
  <c r="M29" i="3"/>
  <c r="L29" i="3"/>
  <c r="K29" i="3"/>
  <c r="N28" i="3"/>
  <c r="M28" i="3"/>
  <c r="L28" i="3"/>
  <c r="K28" i="3"/>
  <c r="N27" i="3"/>
  <c r="M27" i="3"/>
  <c r="L27" i="3"/>
  <c r="K27" i="3"/>
  <c r="N26" i="3"/>
  <c r="M26" i="3"/>
  <c r="L26" i="3"/>
  <c r="K26" i="3"/>
  <c r="N25" i="3"/>
  <c r="M25" i="3"/>
  <c r="L25" i="3"/>
  <c r="K25" i="3"/>
  <c r="N24" i="3"/>
  <c r="M24" i="3"/>
  <c r="L24" i="3"/>
  <c r="K24" i="3"/>
  <c r="N23" i="3"/>
  <c r="M23" i="3"/>
  <c r="L23" i="3"/>
  <c r="K23" i="3"/>
  <c r="N22" i="3"/>
  <c r="M22" i="3"/>
  <c r="L22" i="3"/>
  <c r="K22" i="3"/>
  <c r="N21" i="3"/>
  <c r="M21" i="3"/>
  <c r="L21" i="3"/>
  <c r="K21" i="3"/>
  <c r="N20" i="3"/>
  <c r="M20" i="3"/>
  <c r="L20" i="3"/>
  <c r="K20" i="3"/>
  <c r="N19" i="3"/>
  <c r="M19" i="3"/>
  <c r="L19" i="3"/>
  <c r="K19" i="3"/>
  <c r="N18" i="3"/>
  <c r="M18" i="3"/>
  <c r="L18" i="3"/>
  <c r="K18" i="3"/>
  <c r="N17" i="3"/>
  <c r="M17" i="3"/>
  <c r="L17" i="3"/>
  <c r="K17" i="3"/>
  <c r="N16" i="3"/>
  <c r="M16" i="3"/>
  <c r="L16" i="3"/>
  <c r="K16" i="3"/>
  <c r="N15" i="3"/>
  <c r="M15" i="3"/>
  <c r="L15" i="3"/>
  <c r="K15" i="3"/>
  <c r="N14" i="3"/>
  <c r="M14" i="3"/>
  <c r="L14" i="3"/>
  <c r="K14" i="3"/>
  <c r="N13" i="3"/>
  <c r="M13" i="3"/>
  <c r="L13" i="3"/>
  <c r="K13" i="3"/>
  <c r="N12" i="3"/>
  <c r="M12" i="3"/>
  <c r="L12" i="3"/>
  <c r="K12" i="3"/>
  <c r="N11" i="3"/>
  <c r="M11" i="3"/>
  <c r="L11" i="3"/>
  <c r="K11" i="3"/>
  <c r="N10" i="3"/>
  <c r="M10" i="3"/>
  <c r="L10" i="3"/>
  <c r="K10" i="3"/>
  <c r="N9" i="3"/>
  <c r="M9" i="3"/>
  <c r="N49" i="2"/>
  <c r="M49" i="2"/>
  <c r="L49" i="2"/>
  <c r="J49" i="2" s="1"/>
  <c r="K49" i="2"/>
  <c r="N48" i="2"/>
  <c r="M48" i="2"/>
  <c r="L48" i="2"/>
  <c r="J48" i="2" s="1"/>
  <c r="K48" i="2"/>
  <c r="N47" i="2"/>
  <c r="M47" i="2"/>
  <c r="L47" i="2"/>
  <c r="J47" i="2" s="1"/>
  <c r="K47" i="2"/>
  <c r="N46" i="2"/>
  <c r="L46" i="2"/>
  <c r="J46" i="2" s="1"/>
  <c r="N45" i="2"/>
  <c r="J45" i="2" s="1"/>
  <c r="L45" i="2"/>
  <c r="N44" i="2"/>
  <c r="L44" i="2"/>
  <c r="J44" i="2" s="1"/>
  <c r="N43" i="2"/>
  <c r="J43" i="2" s="1"/>
  <c r="L43" i="2"/>
  <c r="N42" i="2"/>
  <c r="M42" i="2"/>
  <c r="L42" i="2"/>
  <c r="K42" i="2"/>
  <c r="J42" i="2" s="1"/>
  <c r="N41" i="2"/>
  <c r="M41" i="2"/>
  <c r="L41" i="2"/>
  <c r="J41" i="2" s="1"/>
  <c r="K41" i="2"/>
  <c r="N40" i="2"/>
  <c r="L40" i="2"/>
  <c r="J40" i="2" s="1"/>
  <c r="N39" i="2"/>
  <c r="M39" i="2"/>
  <c r="L39" i="2"/>
  <c r="K39" i="2"/>
  <c r="J39" i="2" s="1"/>
  <c r="N38" i="2"/>
  <c r="M38" i="2"/>
  <c r="L38" i="2"/>
  <c r="K38" i="2"/>
  <c r="J38" i="2" s="1"/>
  <c r="N37" i="2"/>
  <c r="J37" i="2" s="1"/>
  <c r="M37" i="2"/>
  <c r="L37" i="2"/>
  <c r="K37" i="2"/>
  <c r="N36" i="2"/>
  <c r="M36" i="2"/>
  <c r="L36" i="2"/>
  <c r="K36" i="2"/>
  <c r="J36" i="2" s="1"/>
  <c r="N35" i="2"/>
  <c r="M35" i="2"/>
  <c r="L35" i="2"/>
  <c r="K35" i="2"/>
  <c r="J35" i="2" s="1"/>
  <c r="N34" i="2"/>
  <c r="L34" i="2"/>
  <c r="J34" i="2" s="1"/>
  <c r="N33" i="2"/>
  <c r="L33" i="2"/>
  <c r="N32" i="2"/>
  <c r="J32" i="2" s="1"/>
  <c r="L32" i="2"/>
  <c r="N31" i="2"/>
  <c r="L31" i="2"/>
  <c r="J31" i="2" s="1"/>
  <c r="N30" i="2"/>
  <c r="L30" i="2"/>
  <c r="J30" i="2" s="1"/>
  <c r="N29" i="2"/>
  <c r="L29" i="2"/>
  <c r="N28" i="2"/>
  <c r="J28" i="2" s="1"/>
  <c r="L28" i="2"/>
  <c r="N27" i="2"/>
  <c r="L27" i="2"/>
  <c r="J27" i="2" s="1"/>
  <c r="N26" i="2"/>
  <c r="L26" i="2"/>
  <c r="J26" i="2" s="1"/>
  <c r="N25" i="2"/>
  <c r="L25" i="2"/>
  <c r="N24" i="2"/>
  <c r="M24" i="2"/>
  <c r="L24" i="2"/>
  <c r="K24" i="2"/>
  <c r="J24" i="2" s="1"/>
  <c r="N23" i="2"/>
  <c r="M23" i="2"/>
  <c r="L23" i="2"/>
  <c r="K23" i="2"/>
  <c r="J23" i="2" s="1"/>
  <c r="N22" i="2"/>
  <c r="L22" i="2"/>
  <c r="J22" i="2" s="1"/>
  <c r="N21" i="2"/>
  <c r="M21" i="2"/>
  <c r="L21" i="2"/>
  <c r="J21" i="2" s="1"/>
  <c r="K21" i="2"/>
  <c r="N20" i="2"/>
  <c r="L20" i="2"/>
  <c r="J20" i="2" s="1"/>
  <c r="N19" i="2"/>
  <c r="M19" i="2"/>
  <c r="L19" i="2"/>
  <c r="K19" i="2"/>
  <c r="J19" i="2" s="1"/>
  <c r="N18" i="2"/>
  <c r="M18" i="2"/>
  <c r="L18" i="2"/>
  <c r="K18" i="2"/>
  <c r="J18" i="2" s="1"/>
  <c r="N17" i="2"/>
  <c r="J17" i="2" s="1"/>
  <c r="M17" i="2"/>
  <c r="L17" i="2"/>
  <c r="K17" i="2"/>
  <c r="N16" i="2"/>
  <c r="M16" i="2"/>
  <c r="L16" i="2"/>
  <c r="K16" i="2"/>
  <c r="J16" i="2" s="1"/>
  <c r="N15" i="2"/>
  <c r="M15" i="2"/>
  <c r="L15" i="2"/>
  <c r="K15" i="2"/>
  <c r="J15" i="2" s="1"/>
  <c r="N14" i="2"/>
  <c r="M14" i="2"/>
  <c r="L14" i="2"/>
  <c r="K14" i="2"/>
  <c r="J14" i="2" s="1"/>
  <c r="N13" i="2"/>
  <c r="J13" i="2" s="1"/>
  <c r="L13" i="2"/>
  <c r="N12" i="2"/>
  <c r="L12" i="2"/>
  <c r="J12" i="2" s="1"/>
  <c r="N11" i="2"/>
  <c r="L11" i="2"/>
  <c r="J11" i="2" s="1"/>
  <c r="N10" i="2"/>
  <c r="N50" i="2" s="1"/>
  <c r="M10" i="2"/>
  <c r="M50" i="2" s="1"/>
  <c r="L10" i="2"/>
  <c r="L50" i="2" s="1"/>
  <c r="K10" i="2"/>
  <c r="J10" i="2" s="1"/>
  <c r="J50" i="2" s="1"/>
  <c r="J24" i="5" l="1"/>
</calcChain>
</file>

<file path=xl/sharedStrings.xml><?xml version="1.0" encoding="utf-8"?>
<sst xmlns="http://schemas.openxmlformats.org/spreadsheetml/2006/main" count="370" uniqueCount="120">
  <si>
    <t xml:space="preserve">    UBND XÃ HƯNG NGUYÊN     </t>
  </si>
  <si>
    <t>CỘNG HÒA XÃ HỘI CHỦ NGHĨA VIỆT NAM</t>
  </si>
  <si>
    <t>ĐỘC LẬP - TỰ DO - HẠNH PHÚC</t>
  </si>
  <si>
    <t xml:space="preserve"> PHƯƠNG ÁN BỒI THƯỜNG, HỖ TRỢ GPMB DỰ ÁN: CẢI TẠO, NÂNG CẤP HỆ THỒNG ĐÊ BAO HƯNG ĐẠO (ĐOẠN TỪ NGÃ BA HOÀNG CẦN - LAM TRÀ ĐẾN CỐNG ÔNG QUỲNH), XÃ HƯNG NGUYÊN</t>
  </si>
  <si>
    <t>STT</t>
  </si>
  <si>
    <t>Họ và tên</t>
  </si>
  <si>
    <t>Địa chỉ</t>
  </si>
  <si>
    <t>Số CCCD</t>
  </si>
  <si>
    <t>Số thửa</t>
  </si>
  <si>
    <t>Diện tích thửa đất</t>
  </si>
  <si>
    <t>Diện tích thu hồi</t>
  </si>
  <si>
    <t>Số nhân khẩu</t>
  </si>
  <si>
    <t>Số tháng được hỗ trợ</t>
  </si>
  <si>
    <t>Tổng giá trị bồi thường</t>
  </si>
  <si>
    <t>Bồ thường</t>
  </si>
  <si>
    <t>Hỗ trợ</t>
  </si>
  <si>
    <t xml:space="preserve">Cây cối hoa màu </t>
  </si>
  <si>
    <t>Xóm Hưng Đạo 1</t>
  </si>
  <si>
    <t>Cao Xuân Minh</t>
  </si>
  <si>
    <t>Xóm 1</t>
  </si>
  <si>
    <t>40048005785 - 40159002765</t>
  </si>
  <si>
    <t>NTS</t>
  </si>
  <si>
    <t>Cao Viết Hùng</t>
  </si>
  <si>
    <t>LUC</t>
  </si>
  <si>
    <t>Cao Xuân Hải</t>
  </si>
  <si>
    <t>Cao Xuân Biền - Phan Thị Thường</t>
  </si>
  <si>
    <t>Lê Quang Tuyến - Võ Thị Lịnh</t>
  </si>
  <si>
    <t>Lê Văn Khánh - Phan Thị Hoa</t>
  </si>
  <si>
    <t>40066022191- 40167002602</t>
  </si>
  <si>
    <t>Nguyễn Văn Đức - Nguyễn Thị Thuận</t>
  </si>
  <si>
    <t>40072022565- 40178019471</t>
  </si>
  <si>
    <t>Nguyễn Văn Dụ ( nguyễn Văn Đông)</t>
  </si>
  <si>
    <t>40069004061 - 40173028512</t>
  </si>
  <si>
    <t>Nguyễn Thị Lợi</t>
  </si>
  <si>
    <t>Nguyễn Xuân Thanh - Nguyễn Thị Thảo</t>
  </si>
  <si>
    <t>40062012854 - 40165019053</t>
  </si>
  <si>
    <t>Nguyễn Văn Trường</t>
  </si>
  <si>
    <t>Nguyễn Quốc Trung</t>
  </si>
  <si>
    <t>Nguyễn Đình Quang</t>
  </si>
  <si>
    <t>Nguyễn Thị Lân</t>
  </si>
  <si>
    <t>Nguyễn Văn Nhàn</t>
  </si>
  <si>
    <t>Nguyễn Anh Đài</t>
  </si>
  <si>
    <t>Nguyễn Đình Chiến</t>
  </si>
  <si>
    <t>Nguyễn Văn Hợi</t>
  </si>
  <si>
    <t>Nguyễn Thị Trúc</t>
  </si>
  <si>
    <t>Phạm Hồng Sơn - Phan Thị Thanh</t>
  </si>
  <si>
    <t>40053004322 - 40158002698</t>
  </si>
  <si>
    <t>Phan Thị Lam</t>
  </si>
  <si>
    <t>Phan Văn Chính - Nguyễn Thị Thủy</t>
  </si>
  <si>
    <t>Phan Thao - Nguyễn Thị Thành</t>
  </si>
  <si>
    <t>40063002719 - 40166002445</t>
  </si>
  <si>
    <t>Phan Văn Toàn - Hoàng Thị Hương</t>
  </si>
  <si>
    <t>40071021803- 40175019790</t>
  </si>
  <si>
    <t>Phan Văn Lĩnh - Cao Thị Nguyệt</t>
  </si>
  <si>
    <t>40062010015 - 40166003870</t>
  </si>
  <si>
    <t>Phan Văn Lịnh - Phan Thị Liệu</t>
  </si>
  <si>
    <t>Phan Thanh Hải</t>
  </si>
  <si>
    <t>Phan Văn Hùng</t>
  </si>
  <si>
    <t>Đặng Hồng Sơn</t>
  </si>
  <si>
    <t>Trịnh Văn Trọng "( Trịnh Ngọc Kính)</t>
  </si>
  <si>
    <t>Võ Thị Liên</t>
  </si>
  <si>
    <t>Võ Văn Đồng</t>
  </si>
  <si>
    <t>Xóm Hưng Đạo 2</t>
  </si>
  <si>
    <t>Hoa Xuân Liệu</t>
  </si>
  <si>
    <t>Xóm 2</t>
  </si>
  <si>
    <t>Nguyễn Công Long</t>
  </si>
  <si>
    <t>Nguyễn Văn Tịnh- Nguyễn Thị Mai</t>
  </si>
  <si>
    <t>40068036716 - 40161002358</t>
  </si>
  <si>
    <t>Nguyễn Đức Hữu - Nguyễn Thị Hà</t>
  </si>
  <si>
    <t>Nguyễn Văn Cường - Vương Thị Thế</t>
  </si>
  <si>
    <t>40078003423 - 40182014682</t>
  </si>
  <si>
    <t>Nguyễn Thị Tân</t>
  </si>
  <si>
    <t>Nguyễn Thị Dung</t>
  </si>
  <si>
    <t>Nguyễn Thị Năm</t>
  </si>
  <si>
    <t>Nguyễn Công Sinh Nguyễn Thị Bình</t>
  </si>
  <si>
    <t>40067003033 - 40169002642</t>
  </si>
  <si>
    <t>Phan Giang Nam - Lê Thị Bình</t>
  </si>
  <si>
    <t>40069002680 - 40169002634</t>
  </si>
  <si>
    <t>Phan Văn Phong - Nguyễn Thị Ngoan</t>
  </si>
  <si>
    <t>40074004136 - 40173003811</t>
  </si>
  <si>
    <t>Phan Nguyễn Kiều - Phan Thị Phương</t>
  </si>
  <si>
    <t>40064021679 - 40171009746</t>
  </si>
  <si>
    <t>Phan Văn Biên - Phan Thị Ánh</t>
  </si>
  <si>
    <t>40077026520 - 40178020542</t>
  </si>
  <si>
    <t>Phan Văn Tân - Phan Thị Hương</t>
  </si>
  <si>
    <t>40062002811 - 40162002656</t>
  </si>
  <si>
    <t>Phan Văn Thành - Nguyễn Thị Sâm</t>
  </si>
  <si>
    <t>40075027597 - 40174019797</t>
  </si>
  <si>
    <t>Trần Văn Phú - Trần Thị Xuân</t>
  </si>
  <si>
    <t>40060018197 - 40161002357</t>
  </si>
  <si>
    <t>Trần Văn Hồng - Trần Thị Phương</t>
  </si>
  <si>
    <t>40073019081 - 40171025837</t>
  </si>
  <si>
    <t>Xóm Hưng Đạo 3</t>
  </si>
  <si>
    <t>Hồ Thị Bình</t>
  </si>
  <si>
    <t>Xóm 3</t>
  </si>
  <si>
    <t>Lưu Đức Tịnh</t>
  </si>
  <si>
    <t>40074004139-40179009595</t>
  </si>
  <si>
    <t>Nguyễn Thị Nữ</t>
  </si>
  <si>
    <t>Phạm Xuân Triều - Phan Thị Thuyết</t>
  </si>
  <si>
    <t>40063019664 - 40170003239</t>
  </si>
  <si>
    <t>Thái Văn Duyệt - Trần Thị Vân</t>
  </si>
  <si>
    <t>40060003527 - 40170003358</t>
  </si>
  <si>
    <t>Xóm Hưng Đạo 5</t>
  </si>
  <si>
    <t>Ngô Đức Quyết - Dương Thị ý Như</t>
  </si>
  <si>
    <t>Xóm 5</t>
  </si>
  <si>
    <t>40075003299 - 40174003129</t>
  </si>
  <si>
    <t>Nguyễn Quốc Trị - Trần Thị Minh</t>
  </si>
  <si>
    <t>Nguyễn Thanh Tịnh - Ngô Thị Ngân</t>
  </si>
  <si>
    <t>40070002769 - 40172013430</t>
  </si>
  <si>
    <t>Nguyễn Quỳnh</t>
  </si>
  <si>
    <t>Phan Thị Việt ( Nguyễn Thanh Huỳnh)</t>
  </si>
  <si>
    <t>Phan Xuân Hiệp</t>
  </si>
  <si>
    <t>Phan Xuân Vinh</t>
  </si>
  <si>
    <t>Phan Xuân Miên</t>
  </si>
  <si>
    <t>Cộng</t>
  </si>
  <si>
    <t xml:space="preserve">Đất nông nghiệp (G*63.000) </t>
  </si>
  <si>
    <t xml:space="preserve">Chuyển đổi nghề nghiệp (G*63.000*2) </t>
  </si>
  <si>
    <t>Ổn định đời sống (H*30*15000*I)</t>
  </si>
  <si>
    <t xml:space="preserve">Kèm theo biên bản niêm yết  ngày       tháng        năm 2026 HĐ GPMB dự án đê bao Hưng Đạo </t>
  </si>
  <si>
    <t>HĐ GPMB DỰ ÁN ĐÊ BAO HƯNG ĐẠO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</si>
</sst>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"/>
    <numFmt numFmtId="165" formatCode="_-* #,##0.00\ _₫_-;\-* #,##0.00\ _₫_-;_-* &quot;-&quot;??\ _₫_-;_-@_-"/>
    <numFmt numFmtId="166" formatCode="_ * #,##0.00_ ;_ * \-#,##0.00_ ;_ * &quot;-&quot;??_ ;_ @_ "/>
    <numFmt numFmtId="167" formatCode="_(* #,##0_);_(* \(#,##0\);_(* &quot;-&quot;??_);_(@_)"/>
    <numFmt numFmtId="168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165" fontId="8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62">
    <xf numFmtId="0" fontId="0" fillId="0" borderId="0" xfId="0"/>
    <xf numFmtId="0" fontId="3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center"/>
    </xf>
    <xf numFmtId="0" fontId="5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2" borderId="7" xfId="0" applyFont="1" applyFill="1" applyBorder="1"/>
    <xf numFmtId="164" fontId="5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righ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/>
    </xf>
    <xf numFmtId="0" fontId="0" fillId="2" borderId="7" xfId="0" applyFill="1" applyBorder="1"/>
    <xf numFmtId="164" fontId="5" fillId="2" borderId="7" xfId="0" applyNumberFormat="1" applyFont="1" applyFill="1" applyBorder="1" applyAlignment="1">
      <alignment vertical="center" wrapText="1"/>
    </xf>
    <xf numFmtId="164" fontId="5" fillId="2" borderId="7" xfId="0" applyNumberFormat="1" applyFont="1" applyFill="1" applyBorder="1" applyAlignment="1">
      <alignment horizontal="right" vertical="center" wrapText="1"/>
    </xf>
    <xf numFmtId="167" fontId="5" fillId="2" borderId="7" xfId="1" applyNumberFormat="1" applyFont="1" applyFill="1" applyBorder="1" applyAlignment="1">
      <alignment vertical="center" wrapText="1"/>
    </xf>
    <xf numFmtId="167" fontId="5" fillId="2" borderId="7" xfId="1" applyNumberFormat="1" applyFont="1" applyFill="1" applyBorder="1" applyAlignment="1">
      <alignment horizontal="center" vertical="center" wrapText="1"/>
    </xf>
    <xf numFmtId="0" fontId="5" fillId="2" borderId="7" xfId="0" quotePrefix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0" fontId="0" fillId="2" borderId="7" xfId="0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 vertical="center" wrapText="1"/>
    </xf>
    <xf numFmtId="43" fontId="2" fillId="2" borderId="0" xfId="1" applyFont="1" applyFill="1" applyAlignment="1"/>
    <xf numFmtId="0" fontId="3" fillId="2" borderId="0" xfId="0" applyFont="1" applyFill="1"/>
    <xf numFmtId="3" fontId="5" fillId="2" borderId="7" xfId="0" applyNumberFormat="1" applyFont="1" applyFill="1" applyBorder="1" applyAlignment="1">
      <alignment vertical="center" wrapText="1"/>
    </xf>
    <xf numFmtId="168" fontId="5" fillId="2" borderId="7" xfId="1" applyNumberFormat="1" applyFont="1" applyFill="1" applyBorder="1" applyAlignment="1">
      <alignment vertical="center" wrapText="1"/>
    </xf>
    <xf numFmtId="0" fontId="0" fillId="2" borderId="7" xfId="0" applyFill="1" applyBorder="1" applyAlignment="1">
      <alignment horizontal="center"/>
    </xf>
    <xf numFmtId="0" fontId="5" fillId="2" borderId="7" xfId="0" applyFont="1" applyFill="1" applyBorder="1"/>
    <xf numFmtId="164" fontId="3" fillId="2" borderId="7" xfId="0" applyNumberFormat="1" applyFont="1" applyFill="1" applyBorder="1" applyAlignment="1">
      <alignment vertical="center" wrapText="1"/>
    </xf>
    <xf numFmtId="0" fontId="6" fillId="2" borderId="7" xfId="0" applyFont="1" applyFill="1" applyBorder="1"/>
    <xf numFmtId="0" fontId="7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/>
    <xf numFmtId="167" fontId="7" fillId="2" borderId="7" xfId="1" applyNumberFormat="1" applyFont="1" applyFill="1" applyBorder="1"/>
    <xf numFmtId="167" fontId="2" fillId="2" borderId="0" xfId="1" applyNumberFormat="1" applyFont="1" applyFill="1"/>
    <xf numFmtId="167" fontId="7" fillId="2" borderId="7" xfId="1" applyNumberFormat="1" applyFont="1" applyFill="1" applyBorder="1" applyAlignment="1">
      <alignment vertical="center" wrapText="1"/>
    </xf>
    <xf numFmtId="167" fontId="2" fillId="2" borderId="6" xfId="1" applyNumberFormat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0" borderId="0" xfId="0" applyFont="1"/>
    <xf numFmtId="0" fontId="2" fillId="2" borderId="0" xfId="0" applyFont="1" applyFill="1" applyAlignment="1"/>
    <xf numFmtId="164" fontId="0" fillId="0" borderId="0" xfId="0" applyNumberFormat="1"/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167" fontId="2" fillId="2" borderId="1" xfId="1" applyNumberFormat="1" applyFont="1" applyFill="1" applyBorder="1" applyAlignment="1">
      <alignment horizontal="center" vertical="center" wrapText="1"/>
    </xf>
    <xf numFmtId="167" fontId="2" fillId="2" borderId="5" xfId="1" applyNumberFormat="1" applyFont="1" applyFill="1" applyBorder="1" applyAlignment="1">
      <alignment horizontal="center" vertical="center" wrapText="1"/>
    </xf>
    <xf numFmtId="167" fontId="2" fillId="2" borderId="6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6">
    <cellStyle name="Comma" xfId="1" builtinId="3"/>
    <cellStyle name="Comma 2" xfId="5"/>
    <cellStyle name="Comma 3" xfId="4"/>
    <cellStyle name="Normal" xfId="0" builtinId="0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708566</xdr:colOff>
      <xdr:row>2</xdr:row>
      <xdr:rowOff>19050</xdr:rowOff>
    </xdr:from>
    <xdr:to>
      <xdr:col>13</xdr:col>
      <xdr:colOff>253458</xdr:colOff>
      <xdr:row>2</xdr:row>
      <xdr:rowOff>19050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223916" y="419100"/>
          <a:ext cx="1487992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233704</xdr:colOff>
      <xdr:row>2</xdr:row>
      <xdr:rowOff>9525</xdr:rowOff>
    </xdr:from>
    <xdr:to>
      <xdr:col>3</xdr:col>
      <xdr:colOff>166346</xdr:colOff>
      <xdr:row>2</xdr:row>
      <xdr:rowOff>9525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624229" y="409575"/>
          <a:ext cx="198051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156116</xdr:colOff>
      <xdr:row>2</xdr:row>
      <xdr:rowOff>19050</xdr:rowOff>
    </xdr:from>
    <xdr:to>
      <xdr:col>12</xdr:col>
      <xdr:colOff>729708</xdr:colOff>
      <xdr:row>2</xdr:row>
      <xdr:rowOff>19050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8776241" y="419100"/>
          <a:ext cx="1487992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348004</xdr:colOff>
      <xdr:row>2</xdr:row>
      <xdr:rowOff>19050</xdr:rowOff>
    </xdr:from>
    <xdr:to>
      <xdr:col>3</xdr:col>
      <xdr:colOff>280646</xdr:colOff>
      <xdr:row>2</xdr:row>
      <xdr:rowOff>19050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738529" y="419100"/>
          <a:ext cx="198051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708566</xdr:colOff>
      <xdr:row>2</xdr:row>
      <xdr:rowOff>19050</xdr:rowOff>
    </xdr:from>
    <xdr:to>
      <xdr:col>13</xdr:col>
      <xdr:colOff>253458</xdr:colOff>
      <xdr:row>2</xdr:row>
      <xdr:rowOff>19050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328691" y="419100"/>
          <a:ext cx="1487992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309904</xdr:colOff>
      <xdr:row>2</xdr:row>
      <xdr:rowOff>19050</xdr:rowOff>
    </xdr:from>
    <xdr:to>
      <xdr:col>5</xdr:col>
      <xdr:colOff>99671</xdr:colOff>
      <xdr:row>2</xdr:row>
      <xdr:rowOff>19050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2138704" y="419100"/>
          <a:ext cx="198051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708566</xdr:colOff>
      <xdr:row>2</xdr:row>
      <xdr:rowOff>19050</xdr:rowOff>
    </xdr:from>
    <xdr:to>
      <xdr:col>13</xdr:col>
      <xdr:colOff>253458</xdr:colOff>
      <xdr:row>2</xdr:row>
      <xdr:rowOff>19050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328691" y="419100"/>
          <a:ext cx="1487992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309904</xdr:colOff>
      <xdr:row>2</xdr:row>
      <xdr:rowOff>19050</xdr:rowOff>
    </xdr:from>
    <xdr:to>
      <xdr:col>5</xdr:col>
      <xdr:colOff>99671</xdr:colOff>
      <xdr:row>2</xdr:row>
      <xdr:rowOff>19050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2138704" y="419100"/>
          <a:ext cx="198051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topLeftCell="A40" workbookViewId="0">
      <selection activeCell="D55" sqref="D55"/>
    </sheetView>
  </sheetViews>
  <sheetFormatPr defaultRowHeight="15" x14ac:dyDescent="0.25"/>
  <cols>
    <col min="1" max="1" width="5.85546875" customWidth="1"/>
    <col min="2" max="2" width="21.5703125" customWidth="1"/>
    <col min="4" max="4" width="14.5703125" customWidth="1"/>
    <col min="10" max="10" width="17.28515625" customWidth="1"/>
    <col min="11" max="11" width="16.140625" customWidth="1"/>
    <col min="12" max="12" width="13.7109375" customWidth="1"/>
    <col min="13" max="13" width="15.42578125" customWidth="1"/>
    <col min="14" max="14" width="15.7109375" customWidth="1"/>
  </cols>
  <sheetData>
    <row r="1" spans="1:15" ht="15.75" x14ac:dyDescent="0.25">
      <c r="A1" s="43" t="s">
        <v>0</v>
      </c>
      <c r="B1" s="43"/>
      <c r="C1" s="43"/>
      <c r="D1" s="43"/>
      <c r="E1" s="41"/>
      <c r="F1" s="41"/>
      <c r="G1" s="41"/>
      <c r="H1" s="41"/>
      <c r="I1" s="41"/>
      <c r="J1" s="35"/>
      <c r="K1" s="23"/>
      <c r="L1" s="44" t="s">
        <v>1</v>
      </c>
      <c r="M1" s="44"/>
      <c r="N1" s="44"/>
      <c r="O1" s="24"/>
    </row>
    <row r="2" spans="1:15" ht="15.75" x14ac:dyDescent="0.25">
      <c r="A2" s="43" t="s">
        <v>119</v>
      </c>
      <c r="B2" s="43"/>
      <c r="C2" s="43"/>
      <c r="D2" s="43"/>
      <c r="E2" s="41"/>
      <c r="F2" s="41"/>
      <c r="G2" s="41"/>
      <c r="H2" s="41"/>
      <c r="I2" s="41"/>
      <c r="J2" s="35"/>
      <c r="K2" s="23"/>
      <c r="L2" s="43" t="s">
        <v>2</v>
      </c>
      <c r="M2" s="43"/>
      <c r="N2" s="43"/>
      <c r="O2" s="24"/>
    </row>
    <row r="3" spans="1:15" ht="15.75" x14ac:dyDescent="0.25">
      <c r="A3" s="48" t="s">
        <v>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24"/>
    </row>
    <row r="4" spans="1:15" ht="26.2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24"/>
    </row>
    <row r="5" spans="1:15" ht="15.75" x14ac:dyDescent="0.25">
      <c r="A5" s="49" t="s">
        <v>118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24"/>
    </row>
    <row r="6" spans="1:15" ht="15.75" x14ac:dyDescent="0.25">
      <c r="A6" s="45" t="s">
        <v>4</v>
      </c>
      <c r="B6" s="45" t="s">
        <v>5</v>
      </c>
      <c r="C6" s="45" t="s">
        <v>6</v>
      </c>
      <c r="D6" s="45" t="s">
        <v>7</v>
      </c>
      <c r="E6" s="45" t="s">
        <v>8</v>
      </c>
      <c r="F6" s="45" t="s">
        <v>9</v>
      </c>
      <c r="G6" s="45" t="s">
        <v>10</v>
      </c>
      <c r="H6" s="45" t="s">
        <v>11</v>
      </c>
      <c r="I6" s="45" t="s">
        <v>12</v>
      </c>
      <c r="J6" s="50" t="s">
        <v>13</v>
      </c>
      <c r="K6" s="53" t="s">
        <v>14</v>
      </c>
      <c r="L6" s="54"/>
      <c r="M6" s="61" t="s">
        <v>15</v>
      </c>
      <c r="N6" s="61"/>
      <c r="O6" s="24"/>
    </row>
    <row r="7" spans="1:15" ht="15.75" x14ac:dyDescent="0.25">
      <c r="A7" s="46"/>
      <c r="B7" s="46"/>
      <c r="C7" s="46"/>
      <c r="D7" s="46"/>
      <c r="E7" s="46"/>
      <c r="F7" s="46"/>
      <c r="G7" s="46"/>
      <c r="H7" s="46"/>
      <c r="I7" s="46"/>
      <c r="J7" s="51"/>
      <c r="K7" s="55" t="s">
        <v>115</v>
      </c>
      <c r="L7" s="50" t="s">
        <v>16</v>
      </c>
      <c r="M7" s="50" t="s">
        <v>116</v>
      </c>
      <c r="N7" s="45" t="s">
        <v>117</v>
      </c>
      <c r="O7" s="24"/>
    </row>
    <row r="8" spans="1:15" ht="48" customHeight="1" x14ac:dyDescent="0.25">
      <c r="A8" s="47"/>
      <c r="B8" s="47"/>
      <c r="C8" s="47"/>
      <c r="D8" s="47"/>
      <c r="E8" s="47"/>
      <c r="F8" s="47"/>
      <c r="G8" s="47"/>
      <c r="H8" s="47"/>
      <c r="I8" s="47"/>
      <c r="J8" s="52"/>
      <c r="K8" s="56"/>
      <c r="L8" s="52"/>
      <c r="M8" s="52"/>
      <c r="N8" s="47"/>
      <c r="O8" s="24"/>
    </row>
    <row r="9" spans="1:15" ht="15.75" x14ac:dyDescent="0.25">
      <c r="A9" s="59" t="s">
        <v>17</v>
      </c>
      <c r="B9" s="60"/>
      <c r="C9" s="39"/>
      <c r="D9" s="39"/>
      <c r="E9" s="39"/>
      <c r="F9" s="39"/>
      <c r="G9" s="39"/>
      <c r="H9" s="39"/>
      <c r="I9" s="39"/>
      <c r="J9" s="37"/>
      <c r="K9" s="38"/>
      <c r="L9" s="37"/>
      <c r="M9" s="37"/>
      <c r="N9" s="39"/>
      <c r="O9" s="24"/>
    </row>
    <row r="10" spans="1:15" ht="31.5" customHeight="1" x14ac:dyDescent="0.25">
      <c r="A10" s="5">
        <v>1</v>
      </c>
      <c r="B10" s="8" t="s">
        <v>18</v>
      </c>
      <c r="C10" s="9" t="s">
        <v>19</v>
      </c>
      <c r="D10" s="10" t="s">
        <v>20</v>
      </c>
      <c r="E10" s="5">
        <v>376</v>
      </c>
      <c r="F10" s="15">
        <v>736.3</v>
      </c>
      <c r="G10" s="16">
        <v>165.9</v>
      </c>
      <c r="H10" s="5">
        <v>4</v>
      </c>
      <c r="I10" s="22">
        <v>3</v>
      </c>
      <c r="J10" s="36">
        <f>K10+L10+M10+N10</f>
        <v>39409500</v>
      </c>
      <c r="K10" s="17">
        <f>G10*63000</f>
        <v>10451700</v>
      </c>
      <c r="L10" s="18">
        <f>G10*16000</f>
        <v>2654400</v>
      </c>
      <c r="M10" s="18">
        <f>G10*63000*2</f>
        <v>20903400</v>
      </c>
      <c r="N10" s="17">
        <f>H10*30*15000*I10</f>
        <v>5400000</v>
      </c>
      <c r="O10" s="5" t="s">
        <v>21</v>
      </c>
    </row>
    <row r="11" spans="1:15" ht="31.5" customHeight="1" x14ac:dyDescent="0.25">
      <c r="A11" s="5">
        <v>2</v>
      </c>
      <c r="B11" s="8" t="s">
        <v>22</v>
      </c>
      <c r="C11" s="5" t="s">
        <v>19</v>
      </c>
      <c r="D11" s="19"/>
      <c r="E11" s="5">
        <v>2306</v>
      </c>
      <c r="F11" s="15">
        <v>417.5</v>
      </c>
      <c r="G11" s="16">
        <v>177.3</v>
      </c>
      <c r="H11" s="5"/>
      <c r="I11" s="7"/>
      <c r="J11" s="36">
        <f t="shared" ref="J11:J49" si="0">K11+L11+M11+N11</f>
        <v>1152450</v>
      </c>
      <c r="K11" s="17"/>
      <c r="L11" s="18">
        <f>G11*6500</f>
        <v>1152450</v>
      </c>
      <c r="M11" s="18"/>
      <c r="N11" s="17">
        <f t="shared" ref="N11:N49" si="1">H11*30*15000*I11</f>
        <v>0</v>
      </c>
      <c r="O11" s="5" t="s">
        <v>23</v>
      </c>
    </row>
    <row r="12" spans="1:15" ht="31.5" customHeight="1" x14ac:dyDescent="0.25">
      <c r="A12" s="5">
        <v>3</v>
      </c>
      <c r="B12" s="8" t="s">
        <v>24</v>
      </c>
      <c r="C12" s="5" t="s">
        <v>19</v>
      </c>
      <c r="D12" s="19"/>
      <c r="E12" s="5">
        <v>2386</v>
      </c>
      <c r="F12" s="15">
        <v>657.2</v>
      </c>
      <c r="G12" s="16">
        <v>399.9</v>
      </c>
      <c r="H12" s="5"/>
      <c r="I12" s="7"/>
      <c r="J12" s="36">
        <f t="shared" si="0"/>
        <v>2599350</v>
      </c>
      <c r="K12" s="17"/>
      <c r="L12" s="18">
        <f>G12*6500</f>
        <v>2599350</v>
      </c>
      <c r="M12" s="18"/>
      <c r="N12" s="17">
        <f t="shared" si="1"/>
        <v>0</v>
      </c>
      <c r="O12" s="5" t="s">
        <v>23</v>
      </c>
    </row>
    <row r="13" spans="1:15" ht="31.5" customHeight="1" x14ac:dyDescent="0.25">
      <c r="A13" s="5">
        <v>4</v>
      </c>
      <c r="B13" s="8" t="s">
        <v>25</v>
      </c>
      <c r="C13" s="5" t="s">
        <v>19</v>
      </c>
      <c r="D13" s="19"/>
      <c r="E13" s="5">
        <v>2585</v>
      </c>
      <c r="F13" s="15">
        <v>1978</v>
      </c>
      <c r="G13" s="16">
        <v>1325.7</v>
      </c>
      <c r="H13" s="5"/>
      <c r="I13" s="7"/>
      <c r="J13" s="36">
        <f t="shared" si="0"/>
        <v>21211200</v>
      </c>
      <c r="K13" s="17"/>
      <c r="L13" s="18">
        <f>G13*16000</f>
        <v>21211200</v>
      </c>
      <c r="M13" s="18"/>
      <c r="N13" s="17">
        <f t="shared" si="1"/>
        <v>0</v>
      </c>
      <c r="O13" s="5" t="s">
        <v>21</v>
      </c>
    </row>
    <row r="14" spans="1:15" ht="31.5" customHeight="1" x14ac:dyDescent="0.25">
      <c r="A14" s="5">
        <v>5</v>
      </c>
      <c r="B14" s="2" t="s">
        <v>26</v>
      </c>
      <c r="C14" s="9" t="s">
        <v>19</v>
      </c>
      <c r="D14" s="3">
        <v>40070019771</v>
      </c>
      <c r="E14" s="5">
        <v>2302</v>
      </c>
      <c r="F14" s="15">
        <v>2832.3</v>
      </c>
      <c r="G14" s="16">
        <v>29.4</v>
      </c>
      <c r="H14" s="27">
        <v>4</v>
      </c>
      <c r="I14" s="27">
        <v>3</v>
      </c>
      <c r="J14" s="36">
        <f t="shared" si="0"/>
        <v>11147700</v>
      </c>
      <c r="K14" s="17">
        <f t="shared" ref="K14:K19" si="2">G14*63000</f>
        <v>1852200</v>
      </c>
      <c r="L14" s="18">
        <f>G14*6500</f>
        <v>191100</v>
      </c>
      <c r="M14" s="18">
        <f t="shared" ref="M14:M49" si="3">G14*63000*2</f>
        <v>3704400</v>
      </c>
      <c r="N14" s="17">
        <f t="shared" si="1"/>
        <v>5400000</v>
      </c>
      <c r="O14" s="5" t="s">
        <v>23</v>
      </c>
    </row>
    <row r="15" spans="1:15" ht="31.5" customHeight="1" x14ac:dyDescent="0.25">
      <c r="A15" s="5">
        <v>6</v>
      </c>
      <c r="B15" s="2" t="s">
        <v>27</v>
      </c>
      <c r="C15" s="9" t="s">
        <v>19</v>
      </c>
      <c r="D15" s="57" t="s">
        <v>28</v>
      </c>
      <c r="E15" s="5">
        <v>2319</v>
      </c>
      <c r="F15" s="15">
        <v>1127.9000000000001</v>
      </c>
      <c r="G15" s="16">
        <v>503.1</v>
      </c>
      <c r="H15" s="27">
        <v>5</v>
      </c>
      <c r="I15" s="27">
        <v>4</v>
      </c>
      <c r="J15" s="36">
        <f t="shared" si="0"/>
        <v>107356050</v>
      </c>
      <c r="K15" s="17">
        <f t="shared" si="2"/>
        <v>31695300</v>
      </c>
      <c r="L15" s="18">
        <f>G15*6500</f>
        <v>3270150</v>
      </c>
      <c r="M15" s="18">
        <f t="shared" si="3"/>
        <v>63390600</v>
      </c>
      <c r="N15" s="17">
        <f t="shared" si="1"/>
        <v>9000000</v>
      </c>
      <c r="O15" s="5" t="s">
        <v>23</v>
      </c>
    </row>
    <row r="16" spans="1:15" ht="31.5" customHeight="1" x14ac:dyDescent="0.25">
      <c r="A16" s="5">
        <v>7</v>
      </c>
      <c r="B16" s="2" t="s">
        <v>27</v>
      </c>
      <c r="C16" s="9" t="s">
        <v>19</v>
      </c>
      <c r="D16" s="58"/>
      <c r="E16" s="5">
        <v>2338</v>
      </c>
      <c r="F16" s="15">
        <v>4918.3</v>
      </c>
      <c r="G16" s="16">
        <v>203.5</v>
      </c>
      <c r="H16" s="27"/>
      <c r="I16" s="27"/>
      <c r="J16" s="36">
        <f t="shared" si="0"/>
        <v>39784250</v>
      </c>
      <c r="K16" s="17">
        <f t="shared" si="2"/>
        <v>12820500</v>
      </c>
      <c r="L16" s="18">
        <f>G16*6500</f>
        <v>1322750</v>
      </c>
      <c r="M16" s="18">
        <f t="shared" si="3"/>
        <v>25641000</v>
      </c>
      <c r="N16" s="17">
        <f t="shared" si="1"/>
        <v>0</v>
      </c>
      <c r="O16" s="5" t="s">
        <v>23</v>
      </c>
    </row>
    <row r="17" spans="1:15" ht="31.5" customHeight="1" x14ac:dyDescent="0.25">
      <c r="A17" s="5">
        <v>8</v>
      </c>
      <c r="B17" s="8" t="s">
        <v>29</v>
      </c>
      <c r="C17" s="9" t="s">
        <v>19</v>
      </c>
      <c r="D17" s="57" t="s">
        <v>30</v>
      </c>
      <c r="E17" s="5">
        <v>338</v>
      </c>
      <c r="F17" s="15">
        <v>1095.2</v>
      </c>
      <c r="G17" s="16">
        <v>91.3</v>
      </c>
      <c r="H17" s="27">
        <v>5</v>
      </c>
      <c r="I17" s="27">
        <v>3</v>
      </c>
      <c r="J17" s="36">
        <f t="shared" si="0"/>
        <v>25466500</v>
      </c>
      <c r="K17" s="17">
        <f t="shared" si="2"/>
        <v>5751900</v>
      </c>
      <c r="L17" s="18">
        <f t="shared" ref="L17:L22" si="4">G17*16000</f>
        <v>1460800</v>
      </c>
      <c r="M17" s="18">
        <f t="shared" si="3"/>
        <v>11503800</v>
      </c>
      <c r="N17" s="17">
        <f t="shared" si="1"/>
        <v>6750000</v>
      </c>
      <c r="O17" s="5" t="s">
        <v>21</v>
      </c>
    </row>
    <row r="18" spans="1:15" ht="31.5" customHeight="1" x14ac:dyDescent="0.25">
      <c r="A18" s="5">
        <v>9</v>
      </c>
      <c r="B18" s="8" t="s">
        <v>29</v>
      </c>
      <c r="C18" s="9" t="s">
        <v>19</v>
      </c>
      <c r="D18" s="58"/>
      <c r="E18" s="5">
        <v>853</v>
      </c>
      <c r="F18" s="15">
        <v>6241.5</v>
      </c>
      <c r="G18" s="16">
        <v>671.7</v>
      </c>
      <c r="H18" s="27"/>
      <c r="I18" s="27"/>
      <c r="J18" s="36">
        <f t="shared" si="0"/>
        <v>137698500</v>
      </c>
      <c r="K18" s="17">
        <f t="shared" si="2"/>
        <v>42317100</v>
      </c>
      <c r="L18" s="18">
        <f t="shared" si="4"/>
        <v>10747200</v>
      </c>
      <c r="M18" s="18">
        <f t="shared" si="3"/>
        <v>84634200</v>
      </c>
      <c r="N18" s="17">
        <f t="shared" si="1"/>
        <v>0</v>
      </c>
      <c r="O18" s="5" t="s">
        <v>21</v>
      </c>
    </row>
    <row r="19" spans="1:15" ht="31.5" customHeight="1" x14ac:dyDescent="0.25">
      <c r="A19" s="5">
        <v>10</v>
      </c>
      <c r="B19" s="8" t="s">
        <v>31</v>
      </c>
      <c r="C19" s="9" t="s">
        <v>19</v>
      </c>
      <c r="D19" s="10" t="s">
        <v>32</v>
      </c>
      <c r="E19" s="5">
        <v>402</v>
      </c>
      <c r="F19" s="15">
        <v>1038.5</v>
      </c>
      <c r="G19" s="16">
        <v>69.8</v>
      </c>
      <c r="H19" s="27">
        <v>4</v>
      </c>
      <c r="I19" s="27">
        <v>3</v>
      </c>
      <c r="J19" s="36">
        <f t="shared" si="0"/>
        <v>19709000</v>
      </c>
      <c r="K19" s="17">
        <f t="shared" si="2"/>
        <v>4397400</v>
      </c>
      <c r="L19" s="18">
        <f t="shared" si="4"/>
        <v>1116800</v>
      </c>
      <c r="M19" s="18">
        <f t="shared" si="3"/>
        <v>8794800</v>
      </c>
      <c r="N19" s="17">
        <f t="shared" si="1"/>
        <v>5400000</v>
      </c>
      <c r="O19" s="5" t="s">
        <v>21</v>
      </c>
    </row>
    <row r="20" spans="1:15" ht="31.5" customHeight="1" x14ac:dyDescent="0.25">
      <c r="A20" s="5">
        <v>11</v>
      </c>
      <c r="B20" s="8" t="s">
        <v>31</v>
      </c>
      <c r="C20" s="5" t="s">
        <v>19</v>
      </c>
      <c r="D20" s="14"/>
      <c r="E20" s="5">
        <v>1078</v>
      </c>
      <c r="F20" s="15">
        <v>355.5</v>
      </c>
      <c r="G20" s="16">
        <v>355.5</v>
      </c>
      <c r="H20" s="27"/>
      <c r="I20" s="27"/>
      <c r="J20" s="36">
        <f t="shared" si="0"/>
        <v>5688000</v>
      </c>
      <c r="K20" s="17"/>
      <c r="L20" s="18">
        <f t="shared" si="4"/>
        <v>5688000</v>
      </c>
      <c r="M20" s="18"/>
      <c r="N20" s="17">
        <f t="shared" si="1"/>
        <v>0</v>
      </c>
      <c r="O20" s="5" t="s">
        <v>21</v>
      </c>
    </row>
    <row r="21" spans="1:15" ht="31.5" customHeight="1" x14ac:dyDescent="0.25">
      <c r="A21" s="5">
        <v>12</v>
      </c>
      <c r="B21" s="4" t="s">
        <v>33</v>
      </c>
      <c r="C21" s="5" t="s">
        <v>19</v>
      </c>
      <c r="D21" s="21">
        <v>40179023688</v>
      </c>
      <c r="E21" s="5">
        <v>437</v>
      </c>
      <c r="F21" s="15">
        <v>508.6</v>
      </c>
      <c r="G21" s="16">
        <v>18.600000000000001</v>
      </c>
      <c r="H21" s="21">
        <v>5</v>
      </c>
      <c r="I21" s="21"/>
      <c r="J21" s="36">
        <f t="shared" si="0"/>
        <v>3813000</v>
      </c>
      <c r="K21" s="17">
        <f>G21*63000</f>
        <v>1171800</v>
      </c>
      <c r="L21" s="18">
        <f t="shared" si="4"/>
        <v>297600</v>
      </c>
      <c r="M21" s="18">
        <f t="shared" si="3"/>
        <v>2343600</v>
      </c>
      <c r="N21" s="17">
        <f t="shared" si="1"/>
        <v>0</v>
      </c>
      <c r="O21" s="5" t="s">
        <v>21</v>
      </c>
    </row>
    <row r="22" spans="1:15" ht="31.5" customHeight="1" x14ac:dyDescent="0.25">
      <c r="A22" s="5">
        <v>13</v>
      </c>
      <c r="B22" s="4" t="s">
        <v>33</v>
      </c>
      <c r="C22" s="5" t="s">
        <v>19</v>
      </c>
      <c r="D22" s="6"/>
      <c r="E22" s="5">
        <v>1076</v>
      </c>
      <c r="F22" s="15">
        <v>712.3</v>
      </c>
      <c r="G22" s="16">
        <v>712.3</v>
      </c>
      <c r="H22" s="21"/>
      <c r="I22" s="21"/>
      <c r="J22" s="36">
        <f t="shared" si="0"/>
        <v>11396800</v>
      </c>
      <c r="K22" s="17"/>
      <c r="L22" s="18">
        <f t="shared" si="4"/>
        <v>11396800</v>
      </c>
      <c r="M22" s="18"/>
      <c r="N22" s="17">
        <f t="shared" si="1"/>
        <v>0</v>
      </c>
      <c r="O22" s="5" t="s">
        <v>21</v>
      </c>
    </row>
    <row r="23" spans="1:15" ht="31.5" customHeight="1" x14ac:dyDescent="0.25">
      <c r="A23" s="5">
        <v>14</v>
      </c>
      <c r="B23" s="2" t="s">
        <v>34</v>
      </c>
      <c r="C23" s="9" t="s">
        <v>19</v>
      </c>
      <c r="D23" s="10" t="s">
        <v>35</v>
      </c>
      <c r="E23" s="5">
        <v>810</v>
      </c>
      <c r="F23" s="15">
        <v>1745.3</v>
      </c>
      <c r="G23" s="16">
        <v>400.6</v>
      </c>
      <c r="H23" s="27">
        <v>2</v>
      </c>
      <c r="I23" s="27">
        <v>4</v>
      </c>
      <c r="J23" s="36">
        <f t="shared" si="0"/>
        <v>81917300</v>
      </c>
      <c r="K23" s="17">
        <f>G23*63000</f>
        <v>25237800</v>
      </c>
      <c r="L23" s="18">
        <f>G23*6500</f>
        <v>2603900</v>
      </c>
      <c r="M23" s="18">
        <f t="shared" si="3"/>
        <v>50475600</v>
      </c>
      <c r="N23" s="17">
        <f t="shared" si="1"/>
        <v>3600000</v>
      </c>
      <c r="O23" s="5" t="s">
        <v>23</v>
      </c>
    </row>
    <row r="24" spans="1:15" ht="31.5" customHeight="1" x14ac:dyDescent="0.25">
      <c r="A24" s="5">
        <v>15</v>
      </c>
      <c r="B24" s="8" t="s">
        <v>36</v>
      </c>
      <c r="C24" s="9" t="s">
        <v>19</v>
      </c>
      <c r="D24" s="10">
        <v>40179004681</v>
      </c>
      <c r="E24" s="5">
        <v>831</v>
      </c>
      <c r="F24" s="25">
        <v>360</v>
      </c>
      <c r="G24" s="16">
        <v>195.4</v>
      </c>
      <c r="H24" s="27">
        <v>5</v>
      </c>
      <c r="I24" s="27">
        <v>4</v>
      </c>
      <c r="J24" s="36">
        <f t="shared" si="0"/>
        <v>47200700</v>
      </c>
      <c r="K24" s="17">
        <f>G24*63000</f>
        <v>12310200</v>
      </c>
      <c r="L24" s="18">
        <f>G24*6500</f>
        <v>1270100</v>
      </c>
      <c r="M24" s="18">
        <f t="shared" si="3"/>
        <v>24620400</v>
      </c>
      <c r="N24" s="17">
        <f t="shared" si="1"/>
        <v>9000000</v>
      </c>
      <c r="O24" s="5" t="s">
        <v>23</v>
      </c>
    </row>
    <row r="25" spans="1:15" ht="31.5" customHeight="1" x14ac:dyDescent="0.25">
      <c r="A25" s="5">
        <v>16</v>
      </c>
      <c r="B25" s="8" t="s">
        <v>37</v>
      </c>
      <c r="C25" s="9" t="s">
        <v>19</v>
      </c>
      <c r="D25" s="14"/>
      <c r="E25" s="5">
        <v>1077</v>
      </c>
      <c r="F25" s="26">
        <v>5411.6</v>
      </c>
      <c r="G25" s="16">
        <v>2068.6</v>
      </c>
      <c r="H25" s="27"/>
      <c r="I25" s="27"/>
      <c r="J25" s="36">
        <f t="shared" si="0"/>
        <v>33097600</v>
      </c>
      <c r="K25" s="17"/>
      <c r="L25" s="18">
        <f>G25*16000</f>
        <v>33097600</v>
      </c>
      <c r="M25" s="18"/>
      <c r="N25" s="17">
        <f t="shared" si="1"/>
        <v>0</v>
      </c>
      <c r="O25" s="5" t="s">
        <v>21</v>
      </c>
    </row>
    <row r="26" spans="1:15" ht="31.5" customHeight="1" x14ac:dyDescent="0.25">
      <c r="A26" s="5">
        <v>17</v>
      </c>
      <c r="B26" s="8" t="s">
        <v>38</v>
      </c>
      <c r="C26" s="9" t="s">
        <v>19</v>
      </c>
      <c r="D26" s="14"/>
      <c r="E26" s="5">
        <v>687</v>
      </c>
      <c r="F26" s="17">
        <v>2492</v>
      </c>
      <c r="G26" s="16">
        <v>925.7</v>
      </c>
      <c r="H26" s="27"/>
      <c r="I26" s="27"/>
      <c r="J26" s="36">
        <f t="shared" si="0"/>
        <v>14811200</v>
      </c>
      <c r="K26" s="17"/>
      <c r="L26" s="18">
        <f>G26*16000</f>
        <v>14811200</v>
      </c>
      <c r="M26" s="18"/>
      <c r="N26" s="17">
        <f t="shared" si="1"/>
        <v>0</v>
      </c>
      <c r="O26" s="5" t="s">
        <v>21</v>
      </c>
    </row>
    <row r="27" spans="1:15" ht="31.5" customHeight="1" x14ac:dyDescent="0.25">
      <c r="A27" s="5">
        <v>18</v>
      </c>
      <c r="B27" s="8" t="s">
        <v>38</v>
      </c>
      <c r="C27" s="9" t="s">
        <v>19</v>
      </c>
      <c r="D27" s="14"/>
      <c r="E27" s="5">
        <v>689</v>
      </c>
      <c r="F27" s="17">
        <v>2000</v>
      </c>
      <c r="G27" s="20">
        <v>1146</v>
      </c>
      <c r="H27" s="27"/>
      <c r="I27" s="27"/>
      <c r="J27" s="36">
        <f t="shared" si="0"/>
        <v>18336000</v>
      </c>
      <c r="K27" s="17"/>
      <c r="L27" s="18">
        <f>G27*16000</f>
        <v>18336000</v>
      </c>
      <c r="M27" s="18"/>
      <c r="N27" s="17">
        <f t="shared" si="1"/>
        <v>0</v>
      </c>
      <c r="O27" s="5" t="s">
        <v>21</v>
      </c>
    </row>
    <row r="28" spans="1:15" ht="31.5" customHeight="1" x14ac:dyDescent="0.25">
      <c r="A28" s="5">
        <v>19</v>
      </c>
      <c r="B28" s="8" t="s">
        <v>39</v>
      </c>
      <c r="C28" s="9" t="s">
        <v>19</v>
      </c>
      <c r="D28" s="14"/>
      <c r="E28" s="5">
        <v>836</v>
      </c>
      <c r="F28" s="26">
        <v>1719.3</v>
      </c>
      <c r="G28" s="16">
        <v>151.19999999999999</v>
      </c>
      <c r="H28" s="27"/>
      <c r="I28" s="27"/>
      <c r="J28" s="36">
        <f t="shared" si="0"/>
        <v>982799.99999999988</v>
      </c>
      <c r="K28" s="17"/>
      <c r="L28" s="18">
        <f>G28*6500</f>
        <v>982799.99999999988</v>
      </c>
      <c r="M28" s="18"/>
      <c r="N28" s="17">
        <f t="shared" si="1"/>
        <v>0</v>
      </c>
      <c r="O28" s="5" t="s">
        <v>23</v>
      </c>
    </row>
    <row r="29" spans="1:15" ht="31.5" customHeight="1" x14ac:dyDescent="0.25">
      <c r="A29" s="5">
        <v>20</v>
      </c>
      <c r="B29" s="8" t="s">
        <v>40</v>
      </c>
      <c r="C29" s="9" t="s">
        <v>19</v>
      </c>
      <c r="D29" s="14"/>
      <c r="E29" s="5">
        <v>811</v>
      </c>
      <c r="F29" s="26">
        <v>1974.9</v>
      </c>
      <c r="G29" s="16">
        <v>240.6</v>
      </c>
      <c r="H29" s="27"/>
      <c r="I29" s="27"/>
      <c r="J29" s="36">
        <f t="shared" si="0"/>
        <v>3849600</v>
      </c>
      <c r="K29" s="17"/>
      <c r="L29" s="18">
        <f>G29*16000</f>
        <v>3849600</v>
      </c>
      <c r="M29" s="18"/>
      <c r="N29" s="17">
        <f t="shared" si="1"/>
        <v>0</v>
      </c>
      <c r="O29" s="5" t="s">
        <v>21</v>
      </c>
    </row>
    <row r="30" spans="1:15" ht="31.5" customHeight="1" x14ac:dyDescent="0.25">
      <c r="A30" s="5">
        <v>21</v>
      </c>
      <c r="B30" s="8" t="s">
        <v>41</v>
      </c>
      <c r="C30" s="9" t="s">
        <v>19</v>
      </c>
      <c r="D30" s="14"/>
      <c r="E30" s="5">
        <v>1079</v>
      </c>
      <c r="F30" s="26">
        <v>629</v>
      </c>
      <c r="G30" s="16">
        <v>526.9</v>
      </c>
      <c r="H30" s="27"/>
      <c r="I30" s="27"/>
      <c r="J30" s="36">
        <f t="shared" si="0"/>
        <v>8430400</v>
      </c>
      <c r="K30" s="17"/>
      <c r="L30" s="18">
        <f>G30*16000</f>
        <v>8430400</v>
      </c>
      <c r="M30" s="18"/>
      <c r="N30" s="17">
        <f t="shared" si="1"/>
        <v>0</v>
      </c>
      <c r="O30" s="5" t="s">
        <v>21</v>
      </c>
    </row>
    <row r="31" spans="1:15" ht="31.5" customHeight="1" x14ac:dyDescent="0.25">
      <c r="A31" s="5">
        <v>22</v>
      </c>
      <c r="B31" s="8" t="s">
        <v>42</v>
      </c>
      <c r="C31" s="9" t="s">
        <v>19</v>
      </c>
      <c r="D31" s="14"/>
      <c r="E31" s="5">
        <v>639</v>
      </c>
      <c r="F31" s="26">
        <v>1378.9</v>
      </c>
      <c r="G31" s="16">
        <v>64.099999999999994</v>
      </c>
      <c r="H31" s="27"/>
      <c r="I31" s="27"/>
      <c r="J31" s="36">
        <f t="shared" si="0"/>
        <v>416649.99999999994</v>
      </c>
      <c r="K31" s="17"/>
      <c r="L31" s="18">
        <f>G31*6500</f>
        <v>416649.99999999994</v>
      </c>
      <c r="M31" s="18"/>
      <c r="N31" s="17">
        <f t="shared" si="1"/>
        <v>0</v>
      </c>
      <c r="O31" s="5" t="s">
        <v>23</v>
      </c>
    </row>
    <row r="32" spans="1:15" ht="31.5" customHeight="1" x14ac:dyDescent="0.25">
      <c r="A32" s="5">
        <v>23</v>
      </c>
      <c r="B32" s="8" t="s">
        <v>42</v>
      </c>
      <c r="C32" s="9" t="s">
        <v>19</v>
      </c>
      <c r="D32" s="14"/>
      <c r="E32" s="5">
        <v>641</v>
      </c>
      <c r="F32" s="26">
        <v>476.9</v>
      </c>
      <c r="G32" s="16">
        <v>141.69999999999999</v>
      </c>
      <c r="H32" s="27"/>
      <c r="I32" s="27"/>
      <c r="J32" s="36">
        <f t="shared" si="0"/>
        <v>921049.99999999988</v>
      </c>
      <c r="K32" s="17"/>
      <c r="L32" s="18">
        <f>G32*6500</f>
        <v>921049.99999999988</v>
      </c>
      <c r="M32" s="18"/>
      <c r="N32" s="17">
        <f t="shared" si="1"/>
        <v>0</v>
      </c>
      <c r="O32" s="5" t="s">
        <v>23</v>
      </c>
    </row>
    <row r="33" spans="1:15" ht="31.5" customHeight="1" x14ac:dyDescent="0.25">
      <c r="A33" s="5">
        <v>24</v>
      </c>
      <c r="B33" s="8" t="s">
        <v>43</v>
      </c>
      <c r="C33" s="9" t="s">
        <v>19</v>
      </c>
      <c r="D33" s="14"/>
      <c r="E33" s="5">
        <v>2292</v>
      </c>
      <c r="F33" s="26">
        <v>604.79999999999995</v>
      </c>
      <c r="G33" s="16">
        <v>197.2</v>
      </c>
      <c r="H33" s="27"/>
      <c r="I33" s="27"/>
      <c r="J33" s="36">
        <f t="shared" si="0"/>
        <v>1281800</v>
      </c>
      <c r="K33" s="17"/>
      <c r="L33" s="18">
        <f>G33*6500</f>
        <v>1281800</v>
      </c>
      <c r="M33" s="18"/>
      <c r="N33" s="17">
        <f t="shared" si="1"/>
        <v>0</v>
      </c>
      <c r="O33" s="5" t="s">
        <v>23</v>
      </c>
    </row>
    <row r="34" spans="1:15" ht="31.5" customHeight="1" x14ac:dyDescent="0.25">
      <c r="A34" s="5">
        <v>25</v>
      </c>
      <c r="B34" s="8" t="s">
        <v>44</v>
      </c>
      <c r="C34" s="9" t="s">
        <v>19</v>
      </c>
      <c r="D34" s="14"/>
      <c r="E34" s="5">
        <v>847</v>
      </c>
      <c r="F34" s="26">
        <v>2425.8000000000002</v>
      </c>
      <c r="G34" s="16">
        <v>341.4</v>
      </c>
      <c r="H34" s="27"/>
      <c r="I34" s="27"/>
      <c r="J34" s="36">
        <f t="shared" si="0"/>
        <v>2219100</v>
      </c>
      <c r="K34" s="17"/>
      <c r="L34" s="18">
        <f>G34*6500</f>
        <v>2219100</v>
      </c>
      <c r="M34" s="18"/>
      <c r="N34" s="17">
        <f t="shared" si="1"/>
        <v>0</v>
      </c>
      <c r="O34" s="5" t="s">
        <v>23</v>
      </c>
    </row>
    <row r="35" spans="1:15" ht="31.5" customHeight="1" x14ac:dyDescent="0.25">
      <c r="A35" s="5">
        <v>26</v>
      </c>
      <c r="B35" s="2" t="s">
        <v>45</v>
      </c>
      <c r="C35" s="9" t="s">
        <v>19</v>
      </c>
      <c r="D35" s="10" t="s">
        <v>46</v>
      </c>
      <c r="E35" s="5">
        <v>803</v>
      </c>
      <c r="F35" s="15">
        <v>2662.2</v>
      </c>
      <c r="G35" s="16">
        <v>245.6</v>
      </c>
      <c r="H35" s="27">
        <v>3</v>
      </c>
      <c r="I35" s="27">
        <v>3</v>
      </c>
      <c r="J35" s="36">
        <f t="shared" si="0"/>
        <v>52064800</v>
      </c>
      <c r="K35" s="17">
        <f>G35*63000</f>
        <v>15472800</v>
      </c>
      <c r="L35" s="18">
        <f>G35*6500</f>
        <v>1596400</v>
      </c>
      <c r="M35" s="18">
        <f t="shared" si="3"/>
        <v>30945600</v>
      </c>
      <c r="N35" s="17">
        <f t="shared" si="1"/>
        <v>4050000</v>
      </c>
      <c r="O35" s="5" t="s">
        <v>23</v>
      </c>
    </row>
    <row r="36" spans="1:15" ht="31.5" customHeight="1" x14ac:dyDescent="0.25">
      <c r="A36" s="5">
        <v>27</v>
      </c>
      <c r="B36" s="8" t="s">
        <v>47</v>
      </c>
      <c r="C36" s="9" t="s">
        <v>19</v>
      </c>
      <c r="D36" s="3">
        <v>40166015356</v>
      </c>
      <c r="E36" s="9">
        <v>436</v>
      </c>
      <c r="F36" s="15">
        <v>457.5</v>
      </c>
      <c r="G36" s="16">
        <v>37.4</v>
      </c>
      <c r="H36" s="27">
        <v>2</v>
      </c>
      <c r="I36" s="27">
        <v>3</v>
      </c>
      <c r="J36" s="36">
        <f t="shared" si="0"/>
        <v>10367000</v>
      </c>
      <c r="K36" s="17">
        <f>G36*63000</f>
        <v>2356200</v>
      </c>
      <c r="L36" s="18">
        <f>G36*16000</f>
        <v>598400</v>
      </c>
      <c r="M36" s="18">
        <f t="shared" si="3"/>
        <v>4712400</v>
      </c>
      <c r="N36" s="17">
        <f t="shared" si="1"/>
        <v>2700000</v>
      </c>
      <c r="O36" s="5" t="s">
        <v>21</v>
      </c>
    </row>
    <row r="37" spans="1:15" ht="31.5" customHeight="1" x14ac:dyDescent="0.25">
      <c r="A37" s="5">
        <v>28</v>
      </c>
      <c r="B37" s="8" t="s">
        <v>48</v>
      </c>
      <c r="C37" s="9" t="s">
        <v>19</v>
      </c>
      <c r="D37" s="3">
        <v>40072033310</v>
      </c>
      <c r="E37" s="5">
        <v>806</v>
      </c>
      <c r="F37" s="25">
        <v>1528</v>
      </c>
      <c r="G37" s="16">
        <v>352.9</v>
      </c>
      <c r="H37" s="27">
        <v>4</v>
      </c>
      <c r="I37" s="27">
        <v>5</v>
      </c>
      <c r="J37" s="36">
        <f t="shared" si="0"/>
        <v>77991950</v>
      </c>
      <c r="K37" s="17">
        <f>G37*63000</f>
        <v>22232700</v>
      </c>
      <c r="L37" s="18">
        <f>G37*6500</f>
        <v>2293850</v>
      </c>
      <c r="M37" s="18">
        <f t="shared" si="3"/>
        <v>44465400</v>
      </c>
      <c r="N37" s="17">
        <f t="shared" si="1"/>
        <v>9000000</v>
      </c>
      <c r="O37" s="5" t="s">
        <v>23</v>
      </c>
    </row>
    <row r="38" spans="1:15" ht="31.5" customHeight="1" x14ac:dyDescent="0.25">
      <c r="A38" s="5">
        <v>29</v>
      </c>
      <c r="B38" s="2" t="s">
        <v>49</v>
      </c>
      <c r="C38" s="9" t="s">
        <v>19</v>
      </c>
      <c r="D38" s="57" t="s">
        <v>50</v>
      </c>
      <c r="E38" s="9">
        <v>1004</v>
      </c>
      <c r="F38" s="15">
        <v>610.79999999999995</v>
      </c>
      <c r="G38" s="16">
        <v>131.4</v>
      </c>
      <c r="H38" s="27">
        <v>5</v>
      </c>
      <c r="I38" s="27">
        <v>3</v>
      </c>
      <c r="J38" s="36">
        <f t="shared" si="0"/>
        <v>32438700</v>
      </c>
      <c r="K38" s="17">
        <f>G38*63000</f>
        <v>8278200</v>
      </c>
      <c r="L38" s="18">
        <f>G38*6500</f>
        <v>854100</v>
      </c>
      <c r="M38" s="18">
        <f t="shared" si="3"/>
        <v>16556400</v>
      </c>
      <c r="N38" s="17">
        <f t="shared" si="1"/>
        <v>6750000</v>
      </c>
      <c r="O38" s="5" t="s">
        <v>23</v>
      </c>
    </row>
    <row r="39" spans="1:15" ht="31.5" customHeight="1" x14ac:dyDescent="0.25">
      <c r="A39" s="5">
        <v>30</v>
      </c>
      <c r="B39" s="2" t="s">
        <v>49</v>
      </c>
      <c r="C39" s="9" t="s">
        <v>19</v>
      </c>
      <c r="D39" s="58"/>
      <c r="E39" s="5">
        <v>1005</v>
      </c>
      <c r="F39" s="15">
        <v>311.5</v>
      </c>
      <c r="G39" s="16">
        <v>311.5</v>
      </c>
      <c r="H39" s="27"/>
      <c r="I39" s="27"/>
      <c r="J39" s="36">
        <f t="shared" si="0"/>
        <v>63857500</v>
      </c>
      <c r="K39" s="17">
        <f>G39*63000</f>
        <v>19624500</v>
      </c>
      <c r="L39" s="18">
        <f>G39*16000</f>
        <v>4984000</v>
      </c>
      <c r="M39" s="18">
        <f t="shared" si="3"/>
        <v>39249000</v>
      </c>
      <c r="N39" s="17">
        <f t="shared" si="1"/>
        <v>0</v>
      </c>
      <c r="O39" s="5" t="s">
        <v>21</v>
      </c>
    </row>
    <row r="40" spans="1:15" ht="31.5" customHeight="1" x14ac:dyDescent="0.25">
      <c r="A40" s="5">
        <v>31</v>
      </c>
      <c r="B40" s="2" t="s">
        <v>49</v>
      </c>
      <c r="C40" s="9" t="s">
        <v>19</v>
      </c>
      <c r="D40" s="14"/>
      <c r="E40" s="5">
        <v>788</v>
      </c>
      <c r="F40" s="15">
        <v>3025.1</v>
      </c>
      <c r="G40" s="20">
        <v>1126</v>
      </c>
      <c r="H40" s="27"/>
      <c r="I40" s="27"/>
      <c r="J40" s="36">
        <f t="shared" si="0"/>
        <v>18016000</v>
      </c>
      <c r="K40" s="17"/>
      <c r="L40" s="18">
        <f>G40*16000</f>
        <v>18016000</v>
      </c>
      <c r="M40" s="18"/>
      <c r="N40" s="17">
        <f t="shared" si="1"/>
        <v>0</v>
      </c>
      <c r="O40" s="5" t="s">
        <v>21</v>
      </c>
    </row>
    <row r="41" spans="1:15" ht="31.5" customHeight="1" x14ac:dyDescent="0.25">
      <c r="A41" s="5">
        <v>32</v>
      </c>
      <c r="B41" s="4" t="s">
        <v>51</v>
      </c>
      <c r="C41" s="9" t="s">
        <v>19</v>
      </c>
      <c r="D41" s="12" t="s">
        <v>52</v>
      </c>
      <c r="E41" s="5">
        <v>655</v>
      </c>
      <c r="F41" s="15">
        <v>1326.2</v>
      </c>
      <c r="G41" s="16">
        <v>22.9</v>
      </c>
      <c r="H41" s="27">
        <v>5</v>
      </c>
      <c r="I41" s="27">
        <v>3</v>
      </c>
      <c r="J41" s="36">
        <f t="shared" si="0"/>
        <v>11226950</v>
      </c>
      <c r="K41" s="17">
        <f>G41*63000</f>
        <v>1442700</v>
      </c>
      <c r="L41" s="18">
        <f t="shared" ref="L41:L46" si="5">G41*6500</f>
        <v>148850</v>
      </c>
      <c r="M41" s="18">
        <f t="shared" si="3"/>
        <v>2885400</v>
      </c>
      <c r="N41" s="17">
        <f t="shared" si="1"/>
        <v>6750000</v>
      </c>
      <c r="O41" s="5" t="s">
        <v>23</v>
      </c>
    </row>
    <row r="42" spans="1:15" ht="31.5" customHeight="1" x14ac:dyDescent="0.25">
      <c r="A42" s="5">
        <v>33</v>
      </c>
      <c r="B42" s="8" t="s">
        <v>53</v>
      </c>
      <c r="C42" s="9" t="s">
        <v>19</v>
      </c>
      <c r="D42" s="10" t="s">
        <v>54</v>
      </c>
      <c r="E42" s="5">
        <v>682</v>
      </c>
      <c r="F42" s="15">
        <v>661.2</v>
      </c>
      <c r="G42" s="16">
        <v>197.8</v>
      </c>
      <c r="H42" s="27">
        <v>6</v>
      </c>
      <c r="I42" s="27">
        <v>3</v>
      </c>
      <c r="J42" s="36">
        <f t="shared" si="0"/>
        <v>46769900</v>
      </c>
      <c r="K42" s="17">
        <f>G42*63000</f>
        <v>12461400</v>
      </c>
      <c r="L42" s="18">
        <f t="shared" si="5"/>
        <v>1285700</v>
      </c>
      <c r="M42" s="18">
        <f t="shared" si="3"/>
        <v>24922800</v>
      </c>
      <c r="N42" s="17">
        <f t="shared" si="1"/>
        <v>8100000</v>
      </c>
      <c r="O42" s="5" t="s">
        <v>23</v>
      </c>
    </row>
    <row r="43" spans="1:15" ht="31.5" customHeight="1" x14ac:dyDescent="0.25">
      <c r="A43" s="5">
        <v>34</v>
      </c>
      <c r="B43" s="8" t="s">
        <v>55</v>
      </c>
      <c r="C43" s="9" t="s">
        <v>19</v>
      </c>
      <c r="D43" s="14"/>
      <c r="E43" s="5">
        <v>828</v>
      </c>
      <c r="F43" s="15">
        <v>1449.6</v>
      </c>
      <c r="G43" s="16">
        <v>139.6</v>
      </c>
      <c r="H43" s="27"/>
      <c r="I43" s="27"/>
      <c r="J43" s="36">
        <f t="shared" si="0"/>
        <v>907400</v>
      </c>
      <c r="K43" s="17"/>
      <c r="L43" s="18">
        <f t="shared" si="5"/>
        <v>907400</v>
      </c>
      <c r="M43" s="18"/>
      <c r="N43" s="17">
        <f t="shared" si="1"/>
        <v>0</v>
      </c>
      <c r="O43" s="5" t="s">
        <v>23</v>
      </c>
    </row>
    <row r="44" spans="1:15" ht="31.5" customHeight="1" x14ac:dyDescent="0.25">
      <c r="A44" s="5">
        <v>35</v>
      </c>
      <c r="B44" s="8" t="s">
        <v>56</v>
      </c>
      <c r="C44" s="9" t="s">
        <v>19</v>
      </c>
      <c r="D44" s="14"/>
      <c r="E44" s="5">
        <v>678</v>
      </c>
      <c r="F44" s="15">
        <v>428.4</v>
      </c>
      <c r="G44" s="16">
        <v>267.8</v>
      </c>
      <c r="H44" s="27"/>
      <c r="I44" s="27"/>
      <c r="J44" s="36">
        <f t="shared" si="0"/>
        <v>1740700</v>
      </c>
      <c r="K44" s="17"/>
      <c r="L44" s="18">
        <f t="shared" si="5"/>
        <v>1740700</v>
      </c>
      <c r="M44" s="18"/>
      <c r="N44" s="17">
        <f t="shared" si="1"/>
        <v>0</v>
      </c>
      <c r="O44" s="5" t="s">
        <v>23</v>
      </c>
    </row>
    <row r="45" spans="1:15" ht="31.5" customHeight="1" x14ac:dyDescent="0.25">
      <c r="A45" s="5">
        <v>36</v>
      </c>
      <c r="B45" s="8" t="s">
        <v>57</v>
      </c>
      <c r="C45" s="9" t="s">
        <v>19</v>
      </c>
      <c r="D45" s="14"/>
      <c r="E45" s="5">
        <v>844</v>
      </c>
      <c r="F45" s="15">
        <v>943.9</v>
      </c>
      <c r="G45" s="16">
        <v>102</v>
      </c>
      <c r="H45" s="27"/>
      <c r="I45" s="27"/>
      <c r="J45" s="36">
        <f t="shared" si="0"/>
        <v>663000</v>
      </c>
      <c r="K45" s="17"/>
      <c r="L45" s="18">
        <f t="shared" si="5"/>
        <v>663000</v>
      </c>
      <c r="M45" s="18"/>
      <c r="N45" s="17">
        <f t="shared" si="1"/>
        <v>0</v>
      </c>
      <c r="O45" s="5" t="s">
        <v>23</v>
      </c>
    </row>
    <row r="46" spans="1:15" ht="31.5" customHeight="1" x14ac:dyDescent="0.25">
      <c r="A46" s="5">
        <v>37</v>
      </c>
      <c r="B46" s="8" t="s">
        <v>58</v>
      </c>
      <c r="C46" s="9" t="s">
        <v>19</v>
      </c>
      <c r="D46" s="14"/>
      <c r="E46" s="5">
        <v>2374</v>
      </c>
      <c r="F46" s="15">
        <v>1250.5</v>
      </c>
      <c r="G46" s="16">
        <v>310.8</v>
      </c>
      <c r="H46" s="27"/>
      <c r="I46" s="27"/>
      <c r="J46" s="36">
        <f t="shared" si="0"/>
        <v>2020200</v>
      </c>
      <c r="K46" s="17"/>
      <c r="L46" s="18">
        <f t="shared" si="5"/>
        <v>2020200</v>
      </c>
      <c r="M46" s="18"/>
      <c r="N46" s="17">
        <f t="shared" si="1"/>
        <v>0</v>
      </c>
      <c r="O46" s="5" t="s">
        <v>23</v>
      </c>
    </row>
    <row r="47" spans="1:15" ht="31.5" customHeight="1" x14ac:dyDescent="0.25">
      <c r="A47" s="5">
        <v>38</v>
      </c>
      <c r="B47" s="8" t="s">
        <v>59</v>
      </c>
      <c r="C47" s="9" t="s">
        <v>19</v>
      </c>
      <c r="D47" s="10">
        <v>40183022765</v>
      </c>
      <c r="E47" s="5">
        <v>375</v>
      </c>
      <c r="F47" s="15">
        <v>747.5</v>
      </c>
      <c r="G47" s="16">
        <v>141.80000000000001</v>
      </c>
      <c r="H47" s="27">
        <v>2</v>
      </c>
      <c r="I47" s="27">
        <v>3</v>
      </c>
      <c r="J47" s="36">
        <f t="shared" si="0"/>
        <v>31769000</v>
      </c>
      <c r="K47" s="17">
        <f>G47*63000</f>
        <v>8933400</v>
      </c>
      <c r="L47" s="18">
        <f>G47*16000</f>
        <v>2268800</v>
      </c>
      <c r="M47" s="18">
        <f t="shared" si="3"/>
        <v>17866800</v>
      </c>
      <c r="N47" s="17">
        <f t="shared" si="1"/>
        <v>2700000</v>
      </c>
      <c r="O47" s="5" t="s">
        <v>21</v>
      </c>
    </row>
    <row r="48" spans="1:15" ht="31.5" customHeight="1" x14ac:dyDescent="0.25">
      <c r="A48" s="5">
        <v>39</v>
      </c>
      <c r="B48" s="8" t="s">
        <v>60</v>
      </c>
      <c r="C48" s="9" t="s">
        <v>19</v>
      </c>
      <c r="D48" s="3">
        <v>40147009240</v>
      </c>
      <c r="E48" s="5">
        <v>2295</v>
      </c>
      <c r="F48" s="15">
        <v>733.7</v>
      </c>
      <c r="G48" s="16">
        <v>29.5</v>
      </c>
      <c r="H48" s="27">
        <v>7</v>
      </c>
      <c r="I48" s="27">
        <v>3</v>
      </c>
      <c r="J48" s="36">
        <f t="shared" si="0"/>
        <v>15217250</v>
      </c>
      <c r="K48" s="17">
        <f>G48*63000</f>
        <v>1858500</v>
      </c>
      <c r="L48" s="18">
        <f>G48*6500</f>
        <v>191750</v>
      </c>
      <c r="M48" s="18">
        <f t="shared" si="3"/>
        <v>3717000</v>
      </c>
      <c r="N48" s="17">
        <f t="shared" si="1"/>
        <v>9450000</v>
      </c>
      <c r="O48" s="5" t="s">
        <v>23</v>
      </c>
    </row>
    <row r="49" spans="1:15" ht="31.5" customHeight="1" x14ac:dyDescent="0.25">
      <c r="A49" s="5">
        <v>40</v>
      </c>
      <c r="B49" s="8" t="s">
        <v>61</v>
      </c>
      <c r="C49" s="9" t="s">
        <v>19</v>
      </c>
      <c r="D49" s="3">
        <v>40048004293</v>
      </c>
      <c r="E49" s="5">
        <v>403</v>
      </c>
      <c r="F49" s="15">
        <v>515.9</v>
      </c>
      <c r="G49" s="16">
        <v>42.9</v>
      </c>
      <c r="H49" s="27">
        <v>11</v>
      </c>
      <c r="I49" s="27">
        <v>3</v>
      </c>
      <c r="J49" s="36">
        <f t="shared" si="0"/>
        <v>23644500</v>
      </c>
      <c r="K49" s="17">
        <f>G49*63000</f>
        <v>2702700</v>
      </c>
      <c r="L49" s="18">
        <f>G49*16000</f>
        <v>686400</v>
      </c>
      <c r="M49" s="18">
        <f t="shared" si="3"/>
        <v>5405400</v>
      </c>
      <c r="N49" s="17">
        <f t="shared" si="1"/>
        <v>14850000</v>
      </c>
      <c r="O49" s="5" t="s">
        <v>21</v>
      </c>
    </row>
    <row r="50" spans="1:15" s="40" customFormat="1" ht="31.5" customHeight="1" x14ac:dyDescent="0.25">
      <c r="A50" s="31"/>
      <c r="B50" s="32" t="s">
        <v>114</v>
      </c>
      <c r="C50" s="33"/>
      <c r="D50" s="33"/>
      <c r="E50" s="33"/>
      <c r="F50" s="33"/>
      <c r="G50" s="33"/>
      <c r="H50" s="31"/>
      <c r="I50" s="31"/>
      <c r="J50" s="34">
        <f>SUM(J10:J49)</f>
        <v>1028591350</v>
      </c>
      <c r="K50" s="34">
        <f>SUM(K10:K49)</f>
        <v>243369000</v>
      </c>
      <c r="L50" s="34">
        <f>SUM(L10:L49)</f>
        <v>189584350</v>
      </c>
      <c r="M50" s="34">
        <f>SUM(M10:M49)</f>
        <v>486738000</v>
      </c>
      <c r="N50" s="34">
        <f>SUM(N10:N49)</f>
        <v>108900000</v>
      </c>
      <c r="O50" s="33"/>
    </row>
  </sheetData>
  <mergeCells count="26">
    <mergeCell ref="A9:B9"/>
    <mergeCell ref="D15:D16"/>
    <mergeCell ref="D17:D18"/>
    <mergeCell ref="D38:D39"/>
    <mergeCell ref="G6:G8"/>
    <mergeCell ref="A6:A8"/>
    <mergeCell ref="B6:B8"/>
    <mergeCell ref="C6:C8"/>
    <mergeCell ref="D6:D8"/>
    <mergeCell ref="E6:E8"/>
    <mergeCell ref="F6:F8"/>
    <mergeCell ref="H6:H8"/>
    <mergeCell ref="I6:I8"/>
    <mergeCell ref="J6:J8"/>
    <mergeCell ref="K6:L6"/>
    <mergeCell ref="M6:N6"/>
    <mergeCell ref="K7:K8"/>
    <mergeCell ref="L7:L8"/>
    <mergeCell ref="M7:M8"/>
    <mergeCell ref="N7:N8"/>
    <mergeCell ref="A5:N5"/>
    <mergeCell ref="L1:N1"/>
    <mergeCell ref="L2:N2"/>
    <mergeCell ref="A3:N4"/>
    <mergeCell ref="A1:D1"/>
    <mergeCell ref="A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28" workbookViewId="0">
      <selection activeCell="I14" sqref="I14"/>
    </sheetView>
  </sheetViews>
  <sheetFormatPr defaultRowHeight="15" x14ac:dyDescent="0.25"/>
  <cols>
    <col min="1" max="1" width="5.85546875" customWidth="1"/>
    <col min="2" max="2" width="21.5703125" customWidth="1"/>
    <col min="4" max="4" width="14.5703125" customWidth="1"/>
    <col min="10" max="10" width="16.28515625" customWidth="1"/>
    <col min="11" max="11" width="16.140625" customWidth="1"/>
    <col min="12" max="12" width="13.7109375" customWidth="1"/>
    <col min="13" max="13" width="15.42578125" customWidth="1"/>
    <col min="14" max="14" width="15.7109375" customWidth="1"/>
  </cols>
  <sheetData>
    <row r="1" spans="1:15" ht="15.75" x14ac:dyDescent="0.25">
      <c r="A1" s="43" t="s">
        <v>0</v>
      </c>
      <c r="B1" s="43"/>
      <c r="C1" s="43"/>
      <c r="D1" s="43"/>
      <c r="E1" s="41"/>
      <c r="F1" s="41"/>
      <c r="G1" s="41"/>
      <c r="H1" s="41"/>
      <c r="I1" s="41"/>
      <c r="J1" s="35"/>
      <c r="K1" s="44" t="s">
        <v>1</v>
      </c>
      <c r="L1" s="44"/>
      <c r="M1" s="44"/>
      <c r="N1" s="44"/>
      <c r="O1" s="24"/>
    </row>
    <row r="2" spans="1:15" ht="15.75" x14ac:dyDescent="0.25">
      <c r="A2" s="43" t="s">
        <v>119</v>
      </c>
      <c r="B2" s="43"/>
      <c r="C2" s="43"/>
      <c r="D2" s="43"/>
      <c r="E2" s="41"/>
      <c r="F2" s="41"/>
      <c r="G2" s="41"/>
      <c r="H2" s="41"/>
      <c r="I2" s="41"/>
      <c r="J2" s="35"/>
      <c r="K2" s="43" t="s">
        <v>2</v>
      </c>
      <c r="L2" s="43"/>
      <c r="M2" s="43"/>
      <c r="N2" s="43"/>
      <c r="O2" s="24"/>
    </row>
    <row r="3" spans="1:15" ht="31.5" customHeight="1" x14ac:dyDescent="0.25">
      <c r="A3" s="48" t="s">
        <v>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24"/>
    </row>
    <row r="4" spans="1:15" ht="21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24"/>
    </row>
    <row r="5" spans="1:15" ht="15.75" x14ac:dyDescent="0.25">
      <c r="A5" s="49" t="s">
        <v>118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24"/>
    </row>
    <row r="6" spans="1:15" ht="15.75" x14ac:dyDescent="0.25">
      <c r="A6" s="45" t="s">
        <v>4</v>
      </c>
      <c r="B6" s="45" t="s">
        <v>5</v>
      </c>
      <c r="C6" s="45" t="s">
        <v>6</v>
      </c>
      <c r="D6" s="45" t="s">
        <v>7</v>
      </c>
      <c r="E6" s="45" t="s">
        <v>8</v>
      </c>
      <c r="F6" s="45" t="s">
        <v>9</v>
      </c>
      <c r="G6" s="45" t="s">
        <v>10</v>
      </c>
      <c r="H6" s="45" t="s">
        <v>11</v>
      </c>
      <c r="I6" s="45" t="s">
        <v>12</v>
      </c>
      <c r="J6" s="50" t="s">
        <v>13</v>
      </c>
      <c r="K6" s="53" t="s">
        <v>14</v>
      </c>
      <c r="L6" s="54"/>
      <c r="M6" s="61" t="s">
        <v>15</v>
      </c>
      <c r="N6" s="61"/>
      <c r="O6" s="24"/>
    </row>
    <row r="7" spans="1:15" ht="15.75" x14ac:dyDescent="0.25">
      <c r="A7" s="46"/>
      <c r="B7" s="46"/>
      <c r="C7" s="46"/>
      <c r="D7" s="46"/>
      <c r="E7" s="46"/>
      <c r="F7" s="46"/>
      <c r="G7" s="46"/>
      <c r="H7" s="46"/>
      <c r="I7" s="46"/>
      <c r="J7" s="51"/>
      <c r="K7" s="55" t="s">
        <v>115</v>
      </c>
      <c r="L7" s="50" t="s">
        <v>16</v>
      </c>
      <c r="M7" s="50" t="s">
        <v>116</v>
      </c>
      <c r="N7" s="45" t="s">
        <v>117</v>
      </c>
      <c r="O7" s="24"/>
    </row>
    <row r="8" spans="1:15" ht="48" customHeight="1" x14ac:dyDescent="0.25">
      <c r="A8" s="47"/>
      <c r="B8" s="47"/>
      <c r="C8" s="47"/>
      <c r="D8" s="47"/>
      <c r="E8" s="47"/>
      <c r="F8" s="47"/>
      <c r="G8" s="47"/>
      <c r="H8" s="47"/>
      <c r="I8" s="47"/>
      <c r="J8" s="52"/>
      <c r="K8" s="56"/>
      <c r="L8" s="52"/>
      <c r="M8" s="52"/>
      <c r="N8" s="47"/>
      <c r="O8" s="24"/>
    </row>
    <row r="9" spans="1:15" ht="31.5" customHeight="1" x14ac:dyDescent="0.25">
      <c r="A9" s="59" t="s">
        <v>62</v>
      </c>
      <c r="B9" s="60"/>
      <c r="C9" s="9"/>
      <c r="D9" s="14"/>
      <c r="E9" s="5"/>
      <c r="F9" s="15"/>
      <c r="G9" s="16"/>
      <c r="H9" s="27"/>
      <c r="I9" s="27"/>
      <c r="J9" s="36"/>
      <c r="K9" s="17"/>
      <c r="L9" s="18"/>
      <c r="M9" s="18">
        <f t="shared" ref="M9:M33" si="0">G9*63000*2</f>
        <v>0</v>
      </c>
      <c r="N9" s="17">
        <f t="shared" ref="N9:N32" si="1">H9*30*15000*I9</f>
        <v>0</v>
      </c>
      <c r="O9" s="5"/>
    </row>
    <row r="10" spans="1:15" ht="31.5" customHeight="1" x14ac:dyDescent="0.25">
      <c r="A10" s="27">
        <v>1</v>
      </c>
      <c r="B10" s="8" t="s">
        <v>63</v>
      </c>
      <c r="C10" s="9" t="s">
        <v>64</v>
      </c>
      <c r="D10" s="3">
        <v>40071003441</v>
      </c>
      <c r="E10" s="9">
        <v>2166</v>
      </c>
      <c r="F10" s="15">
        <v>3523.4</v>
      </c>
      <c r="G10" s="16">
        <v>564</v>
      </c>
      <c r="H10" s="27">
        <v>4</v>
      </c>
      <c r="I10" s="27">
        <v>4</v>
      </c>
      <c r="J10" s="36">
        <f>K10+L10+M10+N10</f>
        <v>117462000</v>
      </c>
      <c r="K10" s="17">
        <f>G10*63000</f>
        <v>35532000</v>
      </c>
      <c r="L10" s="18">
        <f>G10*6500</f>
        <v>3666000</v>
      </c>
      <c r="M10" s="18">
        <f t="shared" si="0"/>
        <v>71064000</v>
      </c>
      <c r="N10" s="17">
        <f t="shared" si="1"/>
        <v>7200000</v>
      </c>
      <c r="O10" s="5" t="s">
        <v>23</v>
      </c>
    </row>
    <row r="11" spans="1:15" ht="31.5" customHeight="1" x14ac:dyDescent="0.25">
      <c r="A11" s="5">
        <v>2</v>
      </c>
      <c r="B11" s="28" t="s">
        <v>65</v>
      </c>
      <c r="C11" s="5" t="s">
        <v>64</v>
      </c>
      <c r="D11" s="3">
        <v>40057008886</v>
      </c>
      <c r="E11" s="5">
        <v>580</v>
      </c>
      <c r="F11" s="15">
        <v>5045</v>
      </c>
      <c r="G11" s="16">
        <v>855.8</v>
      </c>
      <c r="H11" s="21">
        <v>6</v>
      </c>
      <c r="I11" s="21">
        <v>4</v>
      </c>
      <c r="J11" s="36">
        <f t="shared" ref="J11:J33" si="2">K11+L11+M11+N11</f>
        <v>186239000</v>
      </c>
      <c r="K11" s="17">
        <f t="shared" ref="K11:K33" si="3">G11*63000</f>
        <v>53915400</v>
      </c>
      <c r="L11" s="18">
        <f>G11*16000</f>
        <v>13692800</v>
      </c>
      <c r="M11" s="18">
        <f t="shared" si="0"/>
        <v>107830800</v>
      </c>
      <c r="N11" s="17">
        <f t="shared" si="1"/>
        <v>10800000</v>
      </c>
      <c r="O11" s="5" t="s">
        <v>21</v>
      </c>
    </row>
    <row r="12" spans="1:15" ht="31.5" customHeight="1" x14ac:dyDescent="0.25">
      <c r="A12" s="27">
        <v>3</v>
      </c>
      <c r="B12" s="4" t="s">
        <v>66</v>
      </c>
      <c r="C12" s="9" t="s">
        <v>64</v>
      </c>
      <c r="D12" s="57" t="s">
        <v>67</v>
      </c>
      <c r="E12" s="9">
        <v>1114</v>
      </c>
      <c r="F12" s="15">
        <v>1869.2</v>
      </c>
      <c r="G12" s="16">
        <v>321.2</v>
      </c>
      <c r="H12" s="27">
        <v>3</v>
      </c>
      <c r="I12" s="27">
        <v>3</v>
      </c>
      <c r="J12" s="36">
        <f t="shared" si="2"/>
        <v>69896000</v>
      </c>
      <c r="K12" s="17">
        <f t="shared" si="3"/>
        <v>20235600</v>
      </c>
      <c r="L12" s="18">
        <f>G12*16000</f>
        <v>5139200</v>
      </c>
      <c r="M12" s="18">
        <f t="shared" si="0"/>
        <v>40471200</v>
      </c>
      <c r="N12" s="17">
        <f t="shared" si="1"/>
        <v>4050000</v>
      </c>
      <c r="O12" s="5" t="s">
        <v>21</v>
      </c>
    </row>
    <row r="13" spans="1:15" ht="31.5" customHeight="1" x14ac:dyDescent="0.25">
      <c r="A13" s="27">
        <v>4</v>
      </c>
      <c r="B13" s="4" t="s">
        <v>66</v>
      </c>
      <c r="C13" s="9" t="s">
        <v>64</v>
      </c>
      <c r="D13" s="58"/>
      <c r="E13" s="9">
        <v>931</v>
      </c>
      <c r="F13" s="29">
        <v>5024.3999999999996</v>
      </c>
      <c r="G13" s="11">
        <v>167.1</v>
      </c>
      <c r="H13" s="27"/>
      <c r="I13" s="27"/>
      <c r="J13" s="36">
        <f t="shared" si="2"/>
        <v>34255500</v>
      </c>
      <c r="K13" s="17">
        <f t="shared" si="3"/>
        <v>10527300</v>
      </c>
      <c r="L13" s="18">
        <f>G13*16000</f>
        <v>2673600</v>
      </c>
      <c r="M13" s="18">
        <f t="shared" si="0"/>
        <v>21054600</v>
      </c>
      <c r="N13" s="17">
        <f t="shared" si="1"/>
        <v>0</v>
      </c>
      <c r="O13" s="9" t="s">
        <v>21</v>
      </c>
    </row>
    <row r="14" spans="1:15" ht="31.5" customHeight="1" x14ac:dyDescent="0.25">
      <c r="A14" s="5">
        <v>5</v>
      </c>
      <c r="B14" s="1" t="s">
        <v>68</v>
      </c>
      <c r="C14" s="9" t="s">
        <v>64</v>
      </c>
      <c r="D14" s="57">
        <v>40057002563</v>
      </c>
      <c r="E14" s="9">
        <v>1129</v>
      </c>
      <c r="F14" s="15">
        <v>927</v>
      </c>
      <c r="G14" s="16">
        <v>273.39999999999998</v>
      </c>
      <c r="H14" s="27">
        <v>6</v>
      </c>
      <c r="I14" s="27">
        <v>4</v>
      </c>
      <c r="J14" s="36">
        <f t="shared" si="2"/>
        <v>64249700</v>
      </c>
      <c r="K14" s="17">
        <f t="shared" si="3"/>
        <v>17224200</v>
      </c>
      <c r="L14" s="18">
        <f>G14*6500</f>
        <v>1777099.9999999998</v>
      </c>
      <c r="M14" s="18">
        <f t="shared" si="0"/>
        <v>34448400</v>
      </c>
      <c r="N14" s="17">
        <f t="shared" si="1"/>
        <v>10800000</v>
      </c>
      <c r="O14" s="5" t="s">
        <v>23</v>
      </c>
    </row>
    <row r="15" spans="1:15" ht="31.5" customHeight="1" x14ac:dyDescent="0.25">
      <c r="A15" s="27">
        <v>6</v>
      </c>
      <c r="B15" s="1" t="s">
        <v>68</v>
      </c>
      <c r="C15" s="5" t="s">
        <v>64</v>
      </c>
      <c r="D15" s="58"/>
      <c r="E15" s="5">
        <v>1330</v>
      </c>
      <c r="F15" s="15">
        <v>1625.4</v>
      </c>
      <c r="G15" s="16">
        <v>270.7</v>
      </c>
      <c r="H15" s="21"/>
      <c r="I15" s="21"/>
      <c r="J15" s="36">
        <f t="shared" si="2"/>
        <v>52921850</v>
      </c>
      <c r="K15" s="17">
        <f t="shared" si="3"/>
        <v>17054100</v>
      </c>
      <c r="L15" s="18">
        <f t="shared" ref="L15:L25" si="4">G15*6500</f>
        <v>1759550</v>
      </c>
      <c r="M15" s="18">
        <f t="shared" si="0"/>
        <v>34108200</v>
      </c>
      <c r="N15" s="17">
        <f t="shared" si="1"/>
        <v>0</v>
      </c>
      <c r="O15" s="5" t="s">
        <v>23</v>
      </c>
    </row>
    <row r="16" spans="1:15" ht="31.5" customHeight="1" x14ac:dyDescent="0.25">
      <c r="A16" s="27">
        <v>7</v>
      </c>
      <c r="B16" s="4" t="s">
        <v>69</v>
      </c>
      <c r="C16" s="5" t="s">
        <v>64</v>
      </c>
      <c r="D16" s="10" t="s">
        <v>70</v>
      </c>
      <c r="E16" s="5">
        <v>1332</v>
      </c>
      <c r="F16" s="15">
        <v>1357.8</v>
      </c>
      <c r="G16" s="16">
        <v>413.6</v>
      </c>
      <c r="H16" s="21">
        <v>3</v>
      </c>
      <c r="I16" s="21">
        <v>5</v>
      </c>
      <c r="J16" s="36">
        <f t="shared" si="2"/>
        <v>87608800</v>
      </c>
      <c r="K16" s="17">
        <f t="shared" si="3"/>
        <v>26056800</v>
      </c>
      <c r="L16" s="18">
        <f t="shared" si="4"/>
        <v>2688400</v>
      </c>
      <c r="M16" s="18">
        <f t="shared" si="0"/>
        <v>52113600</v>
      </c>
      <c r="N16" s="17">
        <f t="shared" si="1"/>
        <v>6750000</v>
      </c>
      <c r="O16" s="5" t="s">
        <v>23</v>
      </c>
    </row>
    <row r="17" spans="1:15" ht="31.5" customHeight="1" x14ac:dyDescent="0.25">
      <c r="A17" s="5">
        <v>8</v>
      </c>
      <c r="B17" s="8" t="s">
        <v>71</v>
      </c>
      <c r="C17" s="9" t="s">
        <v>64</v>
      </c>
      <c r="D17" s="3">
        <v>40145009657</v>
      </c>
      <c r="E17" s="5">
        <v>1135</v>
      </c>
      <c r="F17" s="15">
        <v>2326.5</v>
      </c>
      <c r="G17" s="16">
        <v>242</v>
      </c>
      <c r="H17" s="27">
        <v>2</v>
      </c>
      <c r="I17" s="27">
        <v>4</v>
      </c>
      <c r="J17" s="36">
        <f t="shared" si="2"/>
        <v>50911000</v>
      </c>
      <c r="K17" s="17">
        <f t="shared" si="3"/>
        <v>15246000</v>
      </c>
      <c r="L17" s="18">
        <f t="shared" si="4"/>
        <v>1573000</v>
      </c>
      <c r="M17" s="18">
        <f t="shared" si="0"/>
        <v>30492000</v>
      </c>
      <c r="N17" s="17">
        <f t="shared" si="1"/>
        <v>3600000</v>
      </c>
      <c r="O17" s="5" t="s">
        <v>23</v>
      </c>
    </row>
    <row r="18" spans="1:15" ht="31.5" customHeight="1" x14ac:dyDescent="0.25">
      <c r="A18" s="27">
        <v>9</v>
      </c>
      <c r="B18" s="8" t="s">
        <v>72</v>
      </c>
      <c r="C18" s="9" t="s">
        <v>64</v>
      </c>
      <c r="D18" s="3">
        <v>40162008820</v>
      </c>
      <c r="E18" s="5">
        <v>1179</v>
      </c>
      <c r="F18" s="15">
        <v>2506.6999999999998</v>
      </c>
      <c r="G18" s="16">
        <v>2.4</v>
      </c>
      <c r="H18" s="27">
        <v>6</v>
      </c>
      <c r="I18" s="27">
        <v>3</v>
      </c>
      <c r="J18" s="36">
        <f t="shared" si="2"/>
        <v>8569200</v>
      </c>
      <c r="K18" s="17">
        <f t="shared" si="3"/>
        <v>151200</v>
      </c>
      <c r="L18" s="18">
        <f t="shared" si="4"/>
        <v>15600</v>
      </c>
      <c r="M18" s="18">
        <f t="shared" si="0"/>
        <v>302400</v>
      </c>
      <c r="N18" s="17">
        <f t="shared" si="1"/>
        <v>8100000</v>
      </c>
      <c r="O18" s="5" t="s">
        <v>23</v>
      </c>
    </row>
    <row r="19" spans="1:15" ht="31.5" customHeight="1" x14ac:dyDescent="0.25">
      <c r="A19" s="27">
        <v>10</v>
      </c>
      <c r="B19" s="8" t="s">
        <v>73</v>
      </c>
      <c r="C19" s="9" t="s">
        <v>64</v>
      </c>
      <c r="D19" s="57">
        <v>40146003263</v>
      </c>
      <c r="E19" s="9">
        <v>1215</v>
      </c>
      <c r="F19" s="15">
        <v>3411.4</v>
      </c>
      <c r="G19" s="16">
        <v>4.3</v>
      </c>
      <c r="H19" s="27">
        <v>7</v>
      </c>
      <c r="I19" s="27">
        <v>3</v>
      </c>
      <c r="J19" s="36">
        <f t="shared" si="2"/>
        <v>10290650</v>
      </c>
      <c r="K19" s="17">
        <f t="shared" si="3"/>
        <v>270900</v>
      </c>
      <c r="L19" s="18">
        <f t="shared" si="4"/>
        <v>27950</v>
      </c>
      <c r="M19" s="18">
        <f t="shared" si="0"/>
        <v>541800</v>
      </c>
      <c r="N19" s="17">
        <f t="shared" si="1"/>
        <v>9450000</v>
      </c>
      <c r="O19" s="5" t="s">
        <v>23</v>
      </c>
    </row>
    <row r="20" spans="1:15" ht="31.5" customHeight="1" x14ac:dyDescent="0.25">
      <c r="A20" s="5">
        <v>11</v>
      </c>
      <c r="B20" s="8" t="s">
        <v>73</v>
      </c>
      <c r="C20" s="9" t="s">
        <v>64</v>
      </c>
      <c r="D20" s="58"/>
      <c r="E20" s="5">
        <v>2178</v>
      </c>
      <c r="F20" s="15">
        <v>2237.3000000000002</v>
      </c>
      <c r="G20" s="16">
        <v>305.3</v>
      </c>
      <c r="H20" s="27"/>
      <c r="I20" s="27"/>
      <c r="J20" s="36">
        <f t="shared" si="2"/>
        <v>59686150</v>
      </c>
      <c r="K20" s="17">
        <f t="shared" si="3"/>
        <v>19233900</v>
      </c>
      <c r="L20" s="18">
        <f t="shared" si="4"/>
        <v>1984450</v>
      </c>
      <c r="M20" s="18">
        <f t="shared" si="0"/>
        <v>38467800</v>
      </c>
      <c r="N20" s="17">
        <f t="shared" si="1"/>
        <v>0</v>
      </c>
      <c r="O20" s="5" t="s">
        <v>23</v>
      </c>
    </row>
    <row r="21" spans="1:15" ht="31.5" customHeight="1" x14ac:dyDescent="0.25">
      <c r="A21" s="27">
        <v>12</v>
      </c>
      <c r="B21" s="2" t="s">
        <v>74</v>
      </c>
      <c r="C21" s="9" t="s">
        <v>64</v>
      </c>
      <c r="D21" s="57" t="s">
        <v>75</v>
      </c>
      <c r="E21" s="5">
        <v>2261</v>
      </c>
      <c r="F21" s="15">
        <v>2958.7</v>
      </c>
      <c r="G21" s="16">
        <v>314.10000000000002</v>
      </c>
      <c r="H21" s="27">
        <v>4</v>
      </c>
      <c r="I21" s="27">
        <v>4</v>
      </c>
      <c r="J21" s="36">
        <f t="shared" si="2"/>
        <v>68606550</v>
      </c>
      <c r="K21" s="17">
        <f>G21*63000</f>
        <v>19788300</v>
      </c>
      <c r="L21" s="18">
        <f>G21*6500</f>
        <v>2041650.0000000002</v>
      </c>
      <c r="M21" s="18">
        <f t="shared" si="0"/>
        <v>39576600</v>
      </c>
      <c r="N21" s="17">
        <f t="shared" si="1"/>
        <v>7200000</v>
      </c>
      <c r="O21" s="5" t="s">
        <v>23</v>
      </c>
    </row>
    <row r="22" spans="1:15" ht="31.5" customHeight="1" x14ac:dyDescent="0.25">
      <c r="A22" s="27">
        <v>13</v>
      </c>
      <c r="B22" s="2" t="s">
        <v>74</v>
      </c>
      <c r="C22" s="9" t="s">
        <v>64</v>
      </c>
      <c r="D22" s="58"/>
      <c r="E22" s="5">
        <v>2277</v>
      </c>
      <c r="F22" s="15">
        <v>4536.2</v>
      </c>
      <c r="G22" s="16">
        <v>474.9</v>
      </c>
      <c r="H22" s="27"/>
      <c r="I22" s="27"/>
      <c r="J22" s="36">
        <f t="shared" si="2"/>
        <v>92842950</v>
      </c>
      <c r="K22" s="17">
        <f t="shared" si="3"/>
        <v>29918700</v>
      </c>
      <c r="L22" s="18">
        <f t="shared" si="4"/>
        <v>3086850</v>
      </c>
      <c r="M22" s="18">
        <f t="shared" si="0"/>
        <v>59837400</v>
      </c>
      <c r="N22" s="17">
        <f t="shared" si="1"/>
        <v>0</v>
      </c>
      <c r="O22" s="5" t="s">
        <v>23</v>
      </c>
    </row>
    <row r="23" spans="1:15" ht="31.5" customHeight="1" x14ac:dyDescent="0.25">
      <c r="A23" s="5">
        <v>14</v>
      </c>
      <c r="B23" s="2" t="s">
        <v>76</v>
      </c>
      <c r="C23" s="9" t="s">
        <v>64</v>
      </c>
      <c r="D23" s="57" t="s">
        <v>77</v>
      </c>
      <c r="E23" s="9">
        <v>1127</v>
      </c>
      <c r="F23" s="15">
        <v>2621</v>
      </c>
      <c r="G23" s="16">
        <v>411.1</v>
      </c>
      <c r="H23" s="27">
        <v>3</v>
      </c>
      <c r="I23" s="27">
        <v>3</v>
      </c>
      <c r="J23" s="36">
        <f t="shared" si="2"/>
        <v>84420050</v>
      </c>
      <c r="K23" s="17">
        <f t="shared" si="3"/>
        <v>25899300</v>
      </c>
      <c r="L23" s="18">
        <f t="shared" si="4"/>
        <v>2672150</v>
      </c>
      <c r="M23" s="18">
        <f t="shared" si="0"/>
        <v>51798600</v>
      </c>
      <c r="N23" s="17">
        <f t="shared" si="1"/>
        <v>4050000</v>
      </c>
      <c r="O23" s="5" t="s">
        <v>23</v>
      </c>
    </row>
    <row r="24" spans="1:15" ht="31.5" customHeight="1" x14ac:dyDescent="0.25">
      <c r="A24" s="27">
        <v>15</v>
      </c>
      <c r="B24" s="2" t="s">
        <v>76</v>
      </c>
      <c r="C24" s="9" t="s">
        <v>64</v>
      </c>
      <c r="D24" s="58"/>
      <c r="E24" s="5">
        <v>1136</v>
      </c>
      <c r="F24" s="15">
        <v>3717.8</v>
      </c>
      <c r="G24" s="16">
        <v>163</v>
      </c>
      <c r="H24" s="27"/>
      <c r="I24" s="27"/>
      <c r="J24" s="36">
        <f t="shared" si="2"/>
        <v>31866500</v>
      </c>
      <c r="K24" s="17">
        <f t="shared" si="3"/>
        <v>10269000</v>
      </c>
      <c r="L24" s="18">
        <f t="shared" si="4"/>
        <v>1059500</v>
      </c>
      <c r="M24" s="18">
        <f t="shared" si="0"/>
        <v>20538000</v>
      </c>
      <c r="N24" s="17">
        <f t="shared" si="1"/>
        <v>0</v>
      </c>
      <c r="O24" s="5" t="s">
        <v>23</v>
      </c>
    </row>
    <row r="25" spans="1:15" ht="31.5" customHeight="1" x14ac:dyDescent="0.25">
      <c r="A25" s="27">
        <v>16</v>
      </c>
      <c r="B25" s="2" t="s">
        <v>78</v>
      </c>
      <c r="C25" s="9" t="s">
        <v>64</v>
      </c>
      <c r="D25" s="10" t="s">
        <v>79</v>
      </c>
      <c r="E25" s="5">
        <v>1160</v>
      </c>
      <c r="F25" s="15">
        <v>2611.1999999999998</v>
      </c>
      <c r="G25" s="16">
        <v>469.7</v>
      </c>
      <c r="H25" s="27">
        <v>4</v>
      </c>
      <c r="I25" s="27">
        <v>4</v>
      </c>
      <c r="J25" s="36">
        <f t="shared" si="2"/>
        <v>99026350</v>
      </c>
      <c r="K25" s="17">
        <f t="shared" si="3"/>
        <v>29591100</v>
      </c>
      <c r="L25" s="18">
        <f t="shared" si="4"/>
        <v>3053050</v>
      </c>
      <c r="M25" s="18">
        <f t="shared" si="0"/>
        <v>59182200</v>
      </c>
      <c r="N25" s="17">
        <f t="shared" si="1"/>
        <v>7200000</v>
      </c>
      <c r="O25" s="5" t="s">
        <v>23</v>
      </c>
    </row>
    <row r="26" spans="1:15" ht="31.5" customHeight="1" x14ac:dyDescent="0.25">
      <c r="A26" s="5">
        <v>17</v>
      </c>
      <c r="B26" s="2" t="s">
        <v>80</v>
      </c>
      <c r="C26" s="9" t="s">
        <v>64</v>
      </c>
      <c r="D26" s="10" t="s">
        <v>81</v>
      </c>
      <c r="E26" s="9">
        <v>892</v>
      </c>
      <c r="F26" s="15">
        <v>6529</v>
      </c>
      <c r="G26" s="16">
        <v>146.5</v>
      </c>
      <c r="H26" s="27">
        <v>2</v>
      </c>
      <c r="I26" s="27">
        <v>3</v>
      </c>
      <c r="J26" s="36">
        <f t="shared" si="2"/>
        <v>32732500</v>
      </c>
      <c r="K26" s="17">
        <f t="shared" si="3"/>
        <v>9229500</v>
      </c>
      <c r="L26" s="18">
        <f>G26*16000</f>
        <v>2344000</v>
      </c>
      <c r="M26" s="18">
        <f t="shared" si="0"/>
        <v>18459000</v>
      </c>
      <c r="N26" s="17">
        <f t="shared" si="1"/>
        <v>2700000</v>
      </c>
      <c r="O26" s="5" t="s">
        <v>21</v>
      </c>
    </row>
    <row r="27" spans="1:15" ht="31.5" customHeight="1" x14ac:dyDescent="0.25">
      <c r="A27" s="27">
        <v>18</v>
      </c>
      <c r="B27" s="2" t="s">
        <v>82</v>
      </c>
      <c r="C27" s="9" t="s">
        <v>64</v>
      </c>
      <c r="D27" s="10" t="s">
        <v>83</v>
      </c>
      <c r="E27" s="5">
        <v>907</v>
      </c>
      <c r="F27" s="15">
        <v>8878.7999999999993</v>
      </c>
      <c r="G27" s="16">
        <v>355.9</v>
      </c>
      <c r="H27" s="27">
        <v>4</v>
      </c>
      <c r="I27" s="27">
        <v>3</v>
      </c>
      <c r="J27" s="36">
        <f t="shared" si="2"/>
        <v>78359500</v>
      </c>
      <c r="K27" s="17">
        <f t="shared" si="3"/>
        <v>22421700</v>
      </c>
      <c r="L27" s="18">
        <f>G27*16000</f>
        <v>5694400</v>
      </c>
      <c r="M27" s="18">
        <f t="shared" si="0"/>
        <v>44843400</v>
      </c>
      <c r="N27" s="17">
        <f t="shared" si="1"/>
        <v>5400000</v>
      </c>
      <c r="O27" s="5" t="s">
        <v>21</v>
      </c>
    </row>
    <row r="28" spans="1:15" ht="31.5" customHeight="1" x14ac:dyDescent="0.25">
      <c r="A28" s="27">
        <v>19</v>
      </c>
      <c r="B28" s="2" t="s">
        <v>84</v>
      </c>
      <c r="C28" s="9" t="s">
        <v>64</v>
      </c>
      <c r="D28" s="10" t="s">
        <v>85</v>
      </c>
      <c r="E28" s="5">
        <v>2194</v>
      </c>
      <c r="F28" s="15">
        <v>2751.6</v>
      </c>
      <c r="G28" s="16">
        <v>520.70000000000005</v>
      </c>
      <c r="H28" s="27">
        <v>2</v>
      </c>
      <c r="I28" s="27">
        <v>3</v>
      </c>
      <c r="J28" s="36">
        <f t="shared" si="2"/>
        <v>104496850.00000001</v>
      </c>
      <c r="K28" s="17">
        <f t="shared" si="3"/>
        <v>32804100.000000004</v>
      </c>
      <c r="L28" s="18">
        <f>G28*6500</f>
        <v>3384550.0000000005</v>
      </c>
      <c r="M28" s="18">
        <f t="shared" si="0"/>
        <v>65608200.000000007</v>
      </c>
      <c r="N28" s="17">
        <f t="shared" si="1"/>
        <v>2700000</v>
      </c>
      <c r="O28" s="5" t="s">
        <v>23</v>
      </c>
    </row>
    <row r="29" spans="1:15" ht="31.5" customHeight="1" x14ac:dyDescent="0.25">
      <c r="A29" s="5">
        <v>20</v>
      </c>
      <c r="B29" s="2" t="s">
        <v>86</v>
      </c>
      <c r="C29" s="9" t="s">
        <v>64</v>
      </c>
      <c r="D29" s="10" t="s">
        <v>87</v>
      </c>
      <c r="E29" s="5">
        <v>2209</v>
      </c>
      <c r="F29" s="15">
        <v>4164.7</v>
      </c>
      <c r="G29" s="16">
        <v>132.19999999999999</v>
      </c>
      <c r="H29" s="27">
        <v>4</v>
      </c>
      <c r="I29" s="27">
        <v>3</v>
      </c>
      <c r="J29" s="36">
        <f t="shared" si="2"/>
        <v>31245099.999999996</v>
      </c>
      <c r="K29" s="17">
        <f>G29*63000</f>
        <v>8328599.9999999991</v>
      </c>
      <c r="L29" s="18">
        <f>G29*6500</f>
        <v>859299.99999999988</v>
      </c>
      <c r="M29" s="18">
        <f t="shared" si="0"/>
        <v>16657199.999999998</v>
      </c>
      <c r="N29" s="17">
        <f t="shared" si="1"/>
        <v>5400000</v>
      </c>
      <c r="O29" s="5" t="s">
        <v>23</v>
      </c>
    </row>
    <row r="30" spans="1:15" ht="31.5" customHeight="1" x14ac:dyDescent="0.25">
      <c r="A30" s="27">
        <v>21</v>
      </c>
      <c r="B30" s="2" t="s">
        <v>88</v>
      </c>
      <c r="C30" s="9" t="s">
        <v>64</v>
      </c>
      <c r="D30" s="57" t="s">
        <v>89</v>
      </c>
      <c r="E30" s="5">
        <v>1172</v>
      </c>
      <c r="F30" s="15">
        <v>4178.8999999999996</v>
      </c>
      <c r="G30" s="16">
        <v>728.6</v>
      </c>
      <c r="H30" s="27">
        <v>4</v>
      </c>
      <c r="I30" s="27">
        <v>4</v>
      </c>
      <c r="J30" s="36">
        <f t="shared" si="2"/>
        <v>149641300</v>
      </c>
      <c r="K30" s="17">
        <f t="shared" si="3"/>
        <v>45901800</v>
      </c>
      <c r="L30" s="18">
        <f>G30*6500</f>
        <v>4735900</v>
      </c>
      <c r="M30" s="18">
        <f t="shared" si="0"/>
        <v>91803600</v>
      </c>
      <c r="N30" s="17">
        <f t="shared" si="1"/>
        <v>7200000</v>
      </c>
      <c r="O30" s="5" t="s">
        <v>23</v>
      </c>
    </row>
    <row r="31" spans="1:15" ht="31.5" customHeight="1" x14ac:dyDescent="0.25">
      <c r="A31" s="27">
        <v>22</v>
      </c>
      <c r="B31" s="2" t="s">
        <v>88</v>
      </c>
      <c r="C31" s="9" t="s">
        <v>64</v>
      </c>
      <c r="D31" s="58"/>
      <c r="E31" s="5">
        <v>1186</v>
      </c>
      <c r="F31" s="15">
        <v>3153.3</v>
      </c>
      <c r="G31" s="16">
        <v>536.9</v>
      </c>
      <c r="H31" s="27"/>
      <c r="I31" s="27"/>
      <c r="J31" s="36">
        <f t="shared" si="2"/>
        <v>104963950</v>
      </c>
      <c r="K31" s="17">
        <f t="shared" si="3"/>
        <v>33824700</v>
      </c>
      <c r="L31" s="18">
        <f>G31*6500</f>
        <v>3489850</v>
      </c>
      <c r="M31" s="18">
        <f t="shared" si="0"/>
        <v>67649400</v>
      </c>
      <c r="N31" s="17">
        <f t="shared" si="1"/>
        <v>0</v>
      </c>
      <c r="O31" s="5" t="s">
        <v>23</v>
      </c>
    </row>
    <row r="32" spans="1:15" ht="31.5" customHeight="1" x14ac:dyDescent="0.25">
      <c r="A32" s="5">
        <v>23</v>
      </c>
      <c r="B32" s="2" t="s">
        <v>90</v>
      </c>
      <c r="C32" s="9" t="s">
        <v>64</v>
      </c>
      <c r="D32" s="57" t="s">
        <v>91</v>
      </c>
      <c r="E32" s="5">
        <v>2230</v>
      </c>
      <c r="F32" s="15">
        <v>2143.5</v>
      </c>
      <c r="G32" s="16">
        <v>571.5</v>
      </c>
      <c r="H32" s="27">
        <v>5</v>
      </c>
      <c r="I32" s="27">
        <v>4</v>
      </c>
      <c r="J32" s="36">
        <f t="shared" si="2"/>
        <v>126157500</v>
      </c>
      <c r="K32" s="17">
        <f t="shared" si="3"/>
        <v>36004500</v>
      </c>
      <c r="L32" s="18">
        <f>G32*16000</f>
        <v>9144000</v>
      </c>
      <c r="M32" s="18">
        <f t="shared" si="0"/>
        <v>72009000</v>
      </c>
      <c r="N32" s="17">
        <f t="shared" si="1"/>
        <v>9000000</v>
      </c>
      <c r="O32" s="5" t="s">
        <v>21</v>
      </c>
    </row>
    <row r="33" spans="1:15" ht="31.5" customHeight="1" x14ac:dyDescent="0.25">
      <c r="A33" s="27">
        <v>24</v>
      </c>
      <c r="B33" s="2" t="s">
        <v>90</v>
      </c>
      <c r="C33" s="9" t="s">
        <v>64</v>
      </c>
      <c r="D33" s="58"/>
      <c r="E33" s="5">
        <v>2250</v>
      </c>
      <c r="F33" s="15">
        <v>2695.2</v>
      </c>
      <c r="G33" s="16">
        <v>304.39999999999998</v>
      </c>
      <c r="H33" s="27"/>
      <c r="I33" s="27"/>
      <c r="J33" s="36">
        <f t="shared" si="2"/>
        <v>59510200</v>
      </c>
      <c r="K33" s="17">
        <f t="shared" si="3"/>
        <v>19177200</v>
      </c>
      <c r="L33" s="18">
        <f>G33*6500</f>
        <v>1978599.9999999998</v>
      </c>
      <c r="M33" s="18">
        <f t="shared" si="0"/>
        <v>38354400</v>
      </c>
      <c r="N33" s="17">
        <f>H33*30*15000*I33</f>
        <v>0</v>
      </c>
      <c r="O33" s="5" t="s">
        <v>23</v>
      </c>
    </row>
    <row r="34" spans="1:15" s="40" customFormat="1" ht="31.5" customHeight="1" x14ac:dyDescent="0.25">
      <c r="A34" s="31"/>
      <c r="B34" s="32" t="s">
        <v>114</v>
      </c>
      <c r="C34" s="33"/>
      <c r="D34" s="33"/>
      <c r="E34" s="33"/>
      <c r="F34" s="33"/>
      <c r="G34" s="33"/>
      <c r="H34" s="31"/>
      <c r="I34" s="31"/>
      <c r="J34" s="34">
        <f>SUM(J10:J33)</f>
        <v>1805959150</v>
      </c>
      <c r="K34" s="34">
        <f>SUM(K10:K33)</f>
        <v>538605900</v>
      </c>
      <c r="L34" s="34">
        <f>SUM(L10:L33)</f>
        <v>78541450</v>
      </c>
      <c r="M34" s="34">
        <f>SUM(M9:M33)</f>
        <v>1077211800</v>
      </c>
      <c r="N34" s="34">
        <f>SUM(N9:N33)</f>
        <v>111600000</v>
      </c>
      <c r="O34" s="33"/>
    </row>
  </sheetData>
  <mergeCells count="30">
    <mergeCell ref="D32:D33"/>
    <mergeCell ref="A9:B9"/>
    <mergeCell ref="D12:D13"/>
    <mergeCell ref="G6:G8"/>
    <mergeCell ref="H6:H8"/>
    <mergeCell ref="A6:A8"/>
    <mergeCell ref="B6:B8"/>
    <mergeCell ref="C6:C8"/>
    <mergeCell ref="D6:D8"/>
    <mergeCell ref="E6:E8"/>
    <mergeCell ref="F6:F8"/>
    <mergeCell ref="D14:D15"/>
    <mergeCell ref="D19:D20"/>
    <mergeCell ref="D21:D22"/>
    <mergeCell ref="D23:D24"/>
    <mergeCell ref="D30:D31"/>
    <mergeCell ref="I6:I8"/>
    <mergeCell ref="J6:J8"/>
    <mergeCell ref="K6:L6"/>
    <mergeCell ref="M6:N6"/>
    <mergeCell ref="K7:K8"/>
    <mergeCell ref="L7:L8"/>
    <mergeCell ref="M7:M8"/>
    <mergeCell ref="N7:N8"/>
    <mergeCell ref="A5:N5"/>
    <mergeCell ref="A3:N4"/>
    <mergeCell ref="A1:D1"/>
    <mergeCell ref="A2:D2"/>
    <mergeCell ref="K1:N1"/>
    <mergeCell ref="K2:N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A10" sqref="A10:XFD10"/>
    </sheetView>
  </sheetViews>
  <sheetFormatPr defaultRowHeight="15" x14ac:dyDescent="0.25"/>
  <cols>
    <col min="1" max="1" width="5.85546875" customWidth="1"/>
    <col min="2" max="2" width="21.5703125" customWidth="1"/>
    <col min="4" max="4" width="14.5703125" customWidth="1"/>
    <col min="10" max="10" width="14.7109375" customWidth="1"/>
    <col min="11" max="11" width="16.140625" customWidth="1"/>
    <col min="12" max="12" width="13.7109375" customWidth="1"/>
    <col min="13" max="13" width="15.42578125" customWidth="1"/>
    <col min="14" max="14" width="15.7109375" customWidth="1"/>
  </cols>
  <sheetData>
    <row r="1" spans="1:15" ht="15.75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35"/>
      <c r="K1" s="23"/>
      <c r="L1" s="44" t="s">
        <v>1</v>
      </c>
      <c r="M1" s="44"/>
      <c r="N1" s="44"/>
      <c r="O1" s="24"/>
    </row>
    <row r="2" spans="1:15" ht="15.75" x14ac:dyDescent="0.25">
      <c r="A2" s="43" t="s">
        <v>119</v>
      </c>
      <c r="B2" s="43"/>
      <c r="C2" s="43"/>
      <c r="D2" s="43"/>
      <c r="E2" s="43"/>
      <c r="F2" s="43"/>
      <c r="G2" s="43"/>
      <c r="H2" s="43"/>
      <c r="I2" s="43"/>
      <c r="J2" s="35"/>
      <c r="K2" s="23"/>
      <c r="L2" s="43" t="s">
        <v>2</v>
      </c>
      <c r="M2" s="43"/>
      <c r="N2" s="43"/>
      <c r="O2" s="24"/>
    </row>
    <row r="3" spans="1:15" ht="15.75" customHeight="1" x14ac:dyDescent="0.25">
      <c r="A3" s="48" t="s">
        <v>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24"/>
    </row>
    <row r="4" spans="1:15" ht="15.75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24"/>
    </row>
    <row r="5" spans="1:15" ht="15.75" x14ac:dyDescent="0.25">
      <c r="A5" s="49" t="s">
        <v>118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24"/>
    </row>
    <row r="6" spans="1:15" ht="15.75" x14ac:dyDescent="0.25">
      <c r="A6" s="45" t="s">
        <v>4</v>
      </c>
      <c r="B6" s="45" t="s">
        <v>5</v>
      </c>
      <c r="C6" s="45" t="s">
        <v>6</v>
      </c>
      <c r="D6" s="45" t="s">
        <v>7</v>
      </c>
      <c r="E6" s="45" t="s">
        <v>8</v>
      </c>
      <c r="F6" s="45" t="s">
        <v>9</v>
      </c>
      <c r="G6" s="45" t="s">
        <v>10</v>
      </c>
      <c r="H6" s="45" t="s">
        <v>11</v>
      </c>
      <c r="I6" s="45" t="s">
        <v>12</v>
      </c>
      <c r="J6" s="50" t="s">
        <v>13</v>
      </c>
      <c r="K6" s="53" t="s">
        <v>14</v>
      </c>
      <c r="L6" s="54"/>
      <c r="M6" s="61" t="s">
        <v>15</v>
      </c>
      <c r="N6" s="61"/>
      <c r="O6" s="24"/>
    </row>
    <row r="7" spans="1:15" ht="15.75" x14ac:dyDescent="0.25">
      <c r="A7" s="46"/>
      <c r="B7" s="46"/>
      <c r="C7" s="46"/>
      <c r="D7" s="46"/>
      <c r="E7" s="46"/>
      <c r="F7" s="46"/>
      <c r="G7" s="46"/>
      <c r="H7" s="46"/>
      <c r="I7" s="46"/>
      <c r="J7" s="51"/>
      <c r="K7" s="55" t="s">
        <v>115</v>
      </c>
      <c r="L7" s="50" t="s">
        <v>16</v>
      </c>
      <c r="M7" s="50" t="s">
        <v>116</v>
      </c>
      <c r="N7" s="45" t="s">
        <v>117</v>
      </c>
      <c r="O7" s="24"/>
    </row>
    <row r="8" spans="1:15" ht="48" customHeight="1" x14ac:dyDescent="0.25">
      <c r="A8" s="47"/>
      <c r="B8" s="47"/>
      <c r="C8" s="47"/>
      <c r="D8" s="47"/>
      <c r="E8" s="47"/>
      <c r="F8" s="47"/>
      <c r="G8" s="47"/>
      <c r="H8" s="47"/>
      <c r="I8" s="47"/>
      <c r="J8" s="52"/>
      <c r="K8" s="56"/>
      <c r="L8" s="52"/>
      <c r="M8" s="52"/>
      <c r="N8" s="47"/>
      <c r="O8" s="24"/>
    </row>
    <row r="9" spans="1:15" ht="31.5" customHeight="1" x14ac:dyDescent="0.25">
      <c r="A9" s="59" t="s">
        <v>92</v>
      </c>
      <c r="B9" s="60"/>
      <c r="C9" s="9"/>
      <c r="D9" s="19"/>
      <c r="E9" s="5"/>
      <c r="F9" s="15"/>
      <c r="G9" s="16"/>
      <c r="H9" s="5"/>
      <c r="I9" s="7"/>
      <c r="J9" s="36"/>
      <c r="K9" s="17"/>
      <c r="L9" s="18"/>
      <c r="M9" s="18"/>
      <c r="N9" s="17"/>
      <c r="O9" s="5"/>
    </row>
    <row r="10" spans="1:15" ht="31.5" customHeight="1" x14ac:dyDescent="0.25">
      <c r="A10" s="27">
        <v>1</v>
      </c>
      <c r="B10" s="2" t="s">
        <v>93</v>
      </c>
      <c r="C10" s="9" t="s">
        <v>94</v>
      </c>
      <c r="D10" s="3">
        <v>40173003809</v>
      </c>
      <c r="E10" s="5">
        <v>899</v>
      </c>
      <c r="F10" s="15">
        <v>2749</v>
      </c>
      <c r="G10" s="16">
        <v>201.7</v>
      </c>
      <c r="H10" s="27">
        <v>3</v>
      </c>
      <c r="I10" s="27">
        <v>3</v>
      </c>
      <c r="J10" s="36">
        <f>K10+L10+M10+N10</f>
        <v>43482350</v>
      </c>
      <c r="K10" s="17">
        <f>G10*63000</f>
        <v>12707100</v>
      </c>
      <c r="L10" s="18">
        <f>G10*6500</f>
        <v>1311050</v>
      </c>
      <c r="M10" s="18">
        <f>G10*63000*2</f>
        <v>25414200</v>
      </c>
      <c r="N10" s="17">
        <f>H10*30*15000*I10</f>
        <v>4050000</v>
      </c>
      <c r="O10" s="5" t="s">
        <v>23</v>
      </c>
    </row>
    <row r="11" spans="1:15" ht="31.5" customHeight="1" x14ac:dyDescent="0.25">
      <c r="A11" s="5">
        <v>2</v>
      </c>
      <c r="B11" s="1" t="s">
        <v>95</v>
      </c>
      <c r="C11" s="9" t="s">
        <v>94</v>
      </c>
      <c r="D11" s="10" t="s">
        <v>96</v>
      </c>
      <c r="E11" s="9">
        <v>891</v>
      </c>
      <c r="F11" s="15">
        <v>1311.6</v>
      </c>
      <c r="G11" s="16">
        <v>122.5</v>
      </c>
      <c r="H11" s="27">
        <v>4</v>
      </c>
      <c r="I11" s="27">
        <v>3</v>
      </c>
      <c r="J11" s="36">
        <f>K11+L11+M11+N11</f>
        <v>29348750</v>
      </c>
      <c r="K11" s="17">
        <f>G11*63000</f>
        <v>7717500</v>
      </c>
      <c r="L11" s="18">
        <f>G11*6500</f>
        <v>796250</v>
      </c>
      <c r="M11" s="18">
        <f>G11*63000*2</f>
        <v>15435000</v>
      </c>
      <c r="N11" s="17">
        <f>H11*30*15000*I11</f>
        <v>5400000</v>
      </c>
      <c r="O11" s="5" t="s">
        <v>23</v>
      </c>
    </row>
    <row r="12" spans="1:15" ht="31.5" customHeight="1" x14ac:dyDescent="0.25">
      <c r="A12" s="27">
        <v>3</v>
      </c>
      <c r="B12" s="2" t="s">
        <v>97</v>
      </c>
      <c r="C12" s="9" t="s">
        <v>94</v>
      </c>
      <c r="D12" s="3">
        <v>40169002646</v>
      </c>
      <c r="E12" s="9">
        <v>889</v>
      </c>
      <c r="F12" s="15">
        <v>1781.7</v>
      </c>
      <c r="G12" s="16">
        <v>240.3</v>
      </c>
      <c r="H12" s="27">
        <v>3</v>
      </c>
      <c r="I12" s="27">
        <v>3</v>
      </c>
      <c r="J12" s="36">
        <f>K12+L12+M12+N12</f>
        <v>51028650</v>
      </c>
      <c r="K12" s="17">
        <f>G12*63000</f>
        <v>15138900</v>
      </c>
      <c r="L12" s="18">
        <f>G12*6500</f>
        <v>1561950</v>
      </c>
      <c r="M12" s="18">
        <f>G12*63000*2</f>
        <v>30277800</v>
      </c>
      <c r="N12" s="17">
        <f>H12*30*15000*I12</f>
        <v>4050000</v>
      </c>
      <c r="O12" s="5" t="s">
        <v>23</v>
      </c>
    </row>
    <row r="13" spans="1:15" ht="31.5" customHeight="1" x14ac:dyDescent="0.25">
      <c r="A13" s="5">
        <v>4</v>
      </c>
      <c r="B13" s="2" t="s">
        <v>98</v>
      </c>
      <c r="C13" s="9" t="s">
        <v>94</v>
      </c>
      <c r="D13" s="10" t="s">
        <v>99</v>
      </c>
      <c r="E13" s="9">
        <v>898</v>
      </c>
      <c r="F13" s="15">
        <v>2027.2</v>
      </c>
      <c r="G13" s="16">
        <v>176.7</v>
      </c>
      <c r="H13" s="27">
        <v>3</v>
      </c>
      <c r="I13" s="27">
        <v>3</v>
      </c>
      <c r="J13" s="36">
        <f>K13+L13+M13+N13</f>
        <v>38594850</v>
      </c>
      <c r="K13" s="17">
        <f>G13*63000</f>
        <v>11132100</v>
      </c>
      <c r="L13" s="18">
        <f>G13*6500</f>
        <v>1148550</v>
      </c>
      <c r="M13" s="18">
        <f>G13*63000*2</f>
        <v>22264200</v>
      </c>
      <c r="N13" s="17">
        <f>H13*30*15000*I13</f>
        <v>4050000</v>
      </c>
      <c r="O13" s="5" t="s">
        <v>23</v>
      </c>
    </row>
    <row r="14" spans="1:15" ht="31.5" customHeight="1" x14ac:dyDescent="0.25">
      <c r="A14" s="27">
        <v>5</v>
      </c>
      <c r="B14" s="2" t="s">
        <v>100</v>
      </c>
      <c r="C14" s="9" t="s">
        <v>94</v>
      </c>
      <c r="D14" s="10" t="s">
        <v>101</v>
      </c>
      <c r="E14" s="5">
        <v>2295</v>
      </c>
      <c r="F14" s="15">
        <v>10460.299999999999</v>
      </c>
      <c r="G14" s="16">
        <v>2748.3</v>
      </c>
      <c r="H14" s="27">
        <v>7</v>
      </c>
      <c r="I14" s="27">
        <v>5</v>
      </c>
      <c r="J14" s="36">
        <f>K14+L14+M14+N14</f>
        <v>553042650</v>
      </c>
      <c r="K14" s="17">
        <f>G14*63000</f>
        <v>173142900</v>
      </c>
      <c r="L14" s="18">
        <f>G14*6500</f>
        <v>17863950</v>
      </c>
      <c r="M14" s="18">
        <f>G14*63000*2</f>
        <v>346285800</v>
      </c>
      <c r="N14" s="17">
        <f>H14*30*15000*I14</f>
        <v>15750000</v>
      </c>
      <c r="O14" s="5" t="s">
        <v>23</v>
      </c>
    </row>
    <row r="15" spans="1:15" ht="31.5" customHeight="1" x14ac:dyDescent="0.25">
      <c r="A15" s="31"/>
      <c r="B15" s="32" t="s">
        <v>114</v>
      </c>
      <c r="C15" s="33"/>
      <c r="D15" s="33"/>
      <c r="E15" s="33"/>
      <c r="F15" s="33"/>
      <c r="G15" s="33"/>
      <c r="H15" s="31"/>
      <c r="I15" s="31"/>
      <c r="J15" s="34">
        <f>SUM(J9:J14)</f>
        <v>715497250</v>
      </c>
      <c r="K15" s="34">
        <f>SUM(K9:K14)</f>
        <v>219838500</v>
      </c>
      <c r="L15" s="34">
        <f>SUM(L9:L14)</f>
        <v>22681750</v>
      </c>
      <c r="M15" s="34">
        <f>SUM(M9:M14)</f>
        <v>439677000</v>
      </c>
      <c r="N15" s="34">
        <f>SUM(N9:N14)</f>
        <v>33300000</v>
      </c>
      <c r="O15" s="33"/>
    </row>
  </sheetData>
  <mergeCells count="23">
    <mergeCell ref="A9:B9"/>
    <mergeCell ref="G6:G8"/>
    <mergeCell ref="H6:H8"/>
    <mergeCell ref="I6:I8"/>
    <mergeCell ref="J6:J8"/>
    <mergeCell ref="A6:A8"/>
    <mergeCell ref="B6:B8"/>
    <mergeCell ref="C6:C8"/>
    <mergeCell ref="D6:D8"/>
    <mergeCell ref="E6:E8"/>
    <mergeCell ref="F6:F8"/>
    <mergeCell ref="K6:L6"/>
    <mergeCell ref="M6:N6"/>
    <mergeCell ref="K7:K8"/>
    <mergeCell ref="L7:L8"/>
    <mergeCell ref="M7:M8"/>
    <mergeCell ref="N7:N8"/>
    <mergeCell ref="A5:N5"/>
    <mergeCell ref="A1:I1"/>
    <mergeCell ref="L1:N1"/>
    <mergeCell ref="A2:I2"/>
    <mergeCell ref="L2:N2"/>
    <mergeCell ref="A3:N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A7" workbookViewId="0">
      <selection activeCell="K21" sqref="K21"/>
    </sheetView>
  </sheetViews>
  <sheetFormatPr defaultRowHeight="15" x14ac:dyDescent="0.25"/>
  <cols>
    <col min="1" max="1" width="5.85546875" customWidth="1"/>
    <col min="2" max="2" width="21.5703125" customWidth="1"/>
    <col min="4" max="4" width="14.5703125" customWidth="1"/>
    <col min="10" max="10" width="14.7109375" customWidth="1"/>
    <col min="11" max="11" width="16.140625" customWidth="1"/>
    <col min="12" max="12" width="13.7109375" customWidth="1"/>
    <col min="13" max="13" width="15.42578125" customWidth="1"/>
    <col min="14" max="14" width="15.7109375" customWidth="1"/>
  </cols>
  <sheetData>
    <row r="1" spans="1:17" ht="15.75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35"/>
      <c r="K1" s="23"/>
      <c r="L1" s="44" t="s">
        <v>1</v>
      </c>
      <c r="M1" s="44"/>
      <c r="N1" s="44"/>
      <c r="O1" s="24"/>
    </row>
    <row r="2" spans="1:17" ht="15.75" x14ac:dyDescent="0.25">
      <c r="A2" s="43" t="s">
        <v>119</v>
      </c>
      <c r="B2" s="43"/>
      <c r="C2" s="43"/>
      <c r="D2" s="43"/>
      <c r="E2" s="43"/>
      <c r="F2" s="43"/>
      <c r="G2" s="43"/>
      <c r="H2" s="43"/>
      <c r="I2" s="43"/>
      <c r="J2" s="35"/>
      <c r="K2" s="23"/>
      <c r="L2" s="43" t="s">
        <v>2</v>
      </c>
      <c r="M2" s="43"/>
      <c r="N2" s="43"/>
      <c r="O2" s="24"/>
    </row>
    <row r="3" spans="1:17" ht="34.5" customHeight="1" x14ac:dyDescent="0.25">
      <c r="A3" s="48" t="s">
        <v>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24"/>
    </row>
    <row r="4" spans="1:17" ht="15.75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24"/>
    </row>
    <row r="5" spans="1:17" ht="15.75" x14ac:dyDescent="0.25">
      <c r="A5" s="49" t="s">
        <v>118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24"/>
    </row>
    <row r="6" spans="1:17" ht="15.75" x14ac:dyDescent="0.25">
      <c r="A6" s="45" t="s">
        <v>4</v>
      </c>
      <c r="B6" s="45" t="s">
        <v>5</v>
      </c>
      <c r="C6" s="45" t="s">
        <v>6</v>
      </c>
      <c r="D6" s="45" t="s">
        <v>7</v>
      </c>
      <c r="E6" s="45" t="s">
        <v>8</v>
      </c>
      <c r="F6" s="45" t="s">
        <v>9</v>
      </c>
      <c r="G6" s="45" t="s">
        <v>10</v>
      </c>
      <c r="H6" s="45" t="s">
        <v>11</v>
      </c>
      <c r="I6" s="45" t="s">
        <v>12</v>
      </c>
      <c r="J6" s="50" t="s">
        <v>13</v>
      </c>
      <c r="K6" s="53" t="s">
        <v>14</v>
      </c>
      <c r="L6" s="54"/>
      <c r="M6" s="53" t="s">
        <v>15</v>
      </c>
      <c r="N6" s="54"/>
      <c r="O6" s="24"/>
    </row>
    <row r="7" spans="1:17" ht="15.75" x14ac:dyDescent="0.25">
      <c r="A7" s="46"/>
      <c r="B7" s="46"/>
      <c r="C7" s="46"/>
      <c r="D7" s="46"/>
      <c r="E7" s="46"/>
      <c r="F7" s="46"/>
      <c r="G7" s="46"/>
      <c r="H7" s="46"/>
      <c r="I7" s="46"/>
      <c r="J7" s="51"/>
      <c r="K7" s="55" t="s">
        <v>115</v>
      </c>
      <c r="L7" s="50" t="s">
        <v>16</v>
      </c>
      <c r="M7" s="50" t="s">
        <v>116</v>
      </c>
      <c r="N7" s="45" t="s">
        <v>117</v>
      </c>
      <c r="O7" s="24"/>
    </row>
    <row r="8" spans="1:17" ht="48" customHeight="1" x14ac:dyDescent="0.25">
      <c r="A8" s="47"/>
      <c r="B8" s="47"/>
      <c r="C8" s="47"/>
      <c r="D8" s="47"/>
      <c r="E8" s="47"/>
      <c r="F8" s="47"/>
      <c r="G8" s="47"/>
      <c r="H8" s="47"/>
      <c r="I8" s="47"/>
      <c r="J8" s="52"/>
      <c r="K8" s="56"/>
      <c r="L8" s="52"/>
      <c r="M8" s="52"/>
      <c r="N8" s="47"/>
      <c r="O8" s="24"/>
    </row>
    <row r="9" spans="1:17" ht="31.5" customHeight="1" x14ac:dyDescent="0.25">
      <c r="A9" s="59" t="s">
        <v>102</v>
      </c>
      <c r="B9" s="60"/>
      <c r="C9" s="30"/>
      <c r="D9" s="30"/>
      <c r="E9" s="30"/>
      <c r="F9" s="30"/>
      <c r="G9" s="30"/>
      <c r="H9" s="13"/>
      <c r="I9" s="13"/>
      <c r="J9" s="36"/>
      <c r="K9" s="17"/>
      <c r="L9" s="18"/>
      <c r="M9" s="18"/>
      <c r="N9" s="17"/>
      <c r="O9" s="30"/>
    </row>
    <row r="10" spans="1:17" ht="31.5" customHeight="1" x14ac:dyDescent="0.25">
      <c r="A10" s="27">
        <v>1</v>
      </c>
      <c r="B10" s="2" t="s">
        <v>103</v>
      </c>
      <c r="C10" s="9" t="s">
        <v>104</v>
      </c>
      <c r="D10" s="10" t="s">
        <v>105</v>
      </c>
      <c r="E10" s="5">
        <v>82</v>
      </c>
      <c r="F10" s="15">
        <v>874.2</v>
      </c>
      <c r="G10" s="16">
        <v>5</v>
      </c>
      <c r="H10" s="27">
        <v>4</v>
      </c>
      <c r="I10" s="27">
        <v>3</v>
      </c>
      <c r="J10" s="36">
        <f>K10+L10+M10+N10</f>
        <v>6377500</v>
      </c>
      <c r="K10" s="17">
        <f>G10*63000</f>
        <v>315000</v>
      </c>
      <c r="L10" s="18">
        <f>G10*6500</f>
        <v>32500</v>
      </c>
      <c r="M10" s="18">
        <f t="shared" ref="M10:M17" si="0">G10*63000*2</f>
        <v>630000</v>
      </c>
      <c r="N10" s="17">
        <f t="shared" ref="N10:N23" si="1">H10*30*15000*I10</f>
        <v>5400000</v>
      </c>
      <c r="O10" s="5" t="s">
        <v>23</v>
      </c>
    </row>
    <row r="11" spans="1:17" ht="31.5" customHeight="1" x14ac:dyDescent="0.25">
      <c r="A11" s="21">
        <v>2</v>
      </c>
      <c r="B11" s="2" t="s">
        <v>106</v>
      </c>
      <c r="C11" s="9" t="s">
        <v>104</v>
      </c>
      <c r="D11" s="3">
        <v>40158020077</v>
      </c>
      <c r="E11" s="5">
        <v>1108</v>
      </c>
      <c r="F11" s="15">
        <v>517.9</v>
      </c>
      <c r="G11" s="16">
        <v>15.7</v>
      </c>
      <c r="H11" s="27">
        <v>6</v>
      </c>
      <c r="I11" s="27">
        <v>3</v>
      </c>
      <c r="J11" s="36">
        <f t="shared" ref="J11:J23" si="2">K11+L11+M11+N11</f>
        <v>11169350</v>
      </c>
      <c r="K11" s="17">
        <f>G11*63000</f>
        <v>989100</v>
      </c>
      <c r="L11" s="18">
        <f>G11*6500</f>
        <v>102050</v>
      </c>
      <c r="M11" s="18">
        <f t="shared" si="0"/>
        <v>1978200</v>
      </c>
      <c r="N11" s="17">
        <f t="shared" si="1"/>
        <v>8100000</v>
      </c>
      <c r="O11" s="5" t="s">
        <v>23</v>
      </c>
    </row>
    <row r="12" spans="1:17" ht="31.5" customHeight="1" x14ac:dyDescent="0.25">
      <c r="A12" s="27">
        <v>3</v>
      </c>
      <c r="B12" s="2" t="s">
        <v>107</v>
      </c>
      <c r="C12" s="9" t="s">
        <v>104</v>
      </c>
      <c r="D12" s="57" t="s">
        <v>108</v>
      </c>
      <c r="E12" s="5">
        <v>265</v>
      </c>
      <c r="F12" s="15">
        <v>10266.4</v>
      </c>
      <c r="G12" s="16">
        <v>880.6</v>
      </c>
      <c r="H12" s="27">
        <v>4</v>
      </c>
      <c r="I12" s="27">
        <v>3</v>
      </c>
      <c r="J12" s="36">
        <f t="shared" si="2"/>
        <v>185923000</v>
      </c>
      <c r="K12" s="17">
        <f>G12*63000</f>
        <v>55477800</v>
      </c>
      <c r="L12" s="18">
        <f>G12*16000</f>
        <v>14089600</v>
      </c>
      <c r="M12" s="18">
        <f t="shared" si="0"/>
        <v>110955600</v>
      </c>
      <c r="N12" s="17">
        <f t="shared" si="1"/>
        <v>5400000</v>
      </c>
      <c r="O12" s="5" t="s">
        <v>21</v>
      </c>
      <c r="Q12" s="42">
        <f>F12-G12</f>
        <v>9385.7999999999993</v>
      </c>
    </row>
    <row r="13" spans="1:17" ht="31.5" customHeight="1" x14ac:dyDescent="0.25">
      <c r="A13" s="27">
        <v>4</v>
      </c>
      <c r="B13" s="2" t="s">
        <v>107</v>
      </c>
      <c r="C13" s="9" t="s">
        <v>104</v>
      </c>
      <c r="D13" s="58"/>
      <c r="E13" s="5">
        <v>315</v>
      </c>
      <c r="F13" s="15">
        <v>1033.5</v>
      </c>
      <c r="G13" s="16">
        <v>113.4</v>
      </c>
      <c r="H13" s="27"/>
      <c r="I13" s="27"/>
      <c r="J13" s="36">
        <f t="shared" si="2"/>
        <v>23247000</v>
      </c>
      <c r="K13" s="17">
        <f>G13*63000</f>
        <v>7144200</v>
      </c>
      <c r="L13" s="18">
        <f>G13*16000</f>
        <v>1814400</v>
      </c>
      <c r="M13" s="18">
        <f t="shared" si="0"/>
        <v>14288400</v>
      </c>
      <c r="N13" s="17">
        <f t="shared" si="1"/>
        <v>0</v>
      </c>
      <c r="O13" s="5" t="s">
        <v>21</v>
      </c>
      <c r="Q13" s="42">
        <f>F13-G13</f>
        <v>920.1</v>
      </c>
    </row>
    <row r="14" spans="1:17" ht="31.5" customHeight="1" x14ac:dyDescent="0.25">
      <c r="A14" s="21">
        <v>5</v>
      </c>
      <c r="B14" s="8" t="s">
        <v>109</v>
      </c>
      <c r="C14" s="9" t="s">
        <v>104</v>
      </c>
      <c r="D14" s="14"/>
      <c r="E14" s="5">
        <v>744</v>
      </c>
      <c r="F14" s="15">
        <v>558.29999999999995</v>
      </c>
      <c r="G14" s="16">
        <v>317</v>
      </c>
      <c r="H14" s="27"/>
      <c r="I14" s="27"/>
      <c r="J14" s="36">
        <f t="shared" si="2"/>
        <v>2060500</v>
      </c>
      <c r="K14" s="17"/>
      <c r="L14" s="18">
        <f>G14*6500</f>
        <v>2060500</v>
      </c>
      <c r="M14" s="18"/>
      <c r="N14" s="17">
        <f t="shared" si="1"/>
        <v>0</v>
      </c>
      <c r="O14" s="5" t="s">
        <v>23</v>
      </c>
    </row>
    <row r="15" spans="1:17" ht="31.5" customHeight="1" x14ac:dyDescent="0.25">
      <c r="A15" s="27">
        <v>6</v>
      </c>
      <c r="B15" s="8" t="s">
        <v>109</v>
      </c>
      <c r="C15" s="9" t="s">
        <v>104</v>
      </c>
      <c r="D15" s="14"/>
      <c r="E15" s="5">
        <v>745</v>
      </c>
      <c r="F15" s="15">
        <v>1153.2</v>
      </c>
      <c r="G15" s="16">
        <v>593.20000000000005</v>
      </c>
      <c r="H15" s="27"/>
      <c r="I15" s="27"/>
      <c r="J15" s="36">
        <f t="shared" si="2"/>
        <v>3855800.0000000005</v>
      </c>
      <c r="K15" s="17"/>
      <c r="L15" s="18">
        <f>G15*6500</f>
        <v>3855800.0000000005</v>
      </c>
      <c r="M15" s="18"/>
      <c r="N15" s="17">
        <f t="shared" si="1"/>
        <v>0</v>
      </c>
      <c r="O15" s="5" t="s">
        <v>23</v>
      </c>
    </row>
    <row r="16" spans="1:17" ht="31.5" customHeight="1" x14ac:dyDescent="0.25">
      <c r="A16" s="27">
        <v>7</v>
      </c>
      <c r="B16" s="8" t="s">
        <v>109</v>
      </c>
      <c r="C16" s="9" t="s">
        <v>104</v>
      </c>
      <c r="D16" s="14"/>
      <c r="E16" s="5">
        <v>1078</v>
      </c>
      <c r="F16" s="15">
        <v>1666.4</v>
      </c>
      <c r="G16" s="16">
        <v>1044.8</v>
      </c>
      <c r="H16" s="27"/>
      <c r="I16" s="27"/>
      <c r="J16" s="36">
        <f t="shared" si="2"/>
        <v>16716800</v>
      </c>
      <c r="K16" s="17"/>
      <c r="L16" s="18">
        <f>G16*16000</f>
        <v>16716800</v>
      </c>
      <c r="M16" s="18"/>
      <c r="N16" s="17">
        <f t="shared" si="1"/>
        <v>0</v>
      </c>
      <c r="O16" s="5" t="s">
        <v>21</v>
      </c>
    </row>
    <row r="17" spans="1:17" ht="31.5" customHeight="1" x14ac:dyDescent="0.25">
      <c r="A17" s="21">
        <v>8</v>
      </c>
      <c r="B17" s="8" t="s">
        <v>110</v>
      </c>
      <c r="C17" s="9" t="s">
        <v>104</v>
      </c>
      <c r="D17" s="3">
        <v>40152014725</v>
      </c>
      <c r="E17" s="5">
        <v>1096</v>
      </c>
      <c r="F17" s="15">
        <v>266.8</v>
      </c>
      <c r="G17" s="16">
        <v>95.3</v>
      </c>
      <c r="H17" s="27">
        <v>3</v>
      </c>
      <c r="I17" s="27">
        <v>3</v>
      </c>
      <c r="J17" s="36">
        <f t="shared" si="2"/>
        <v>22681150</v>
      </c>
      <c r="K17" s="17">
        <f>G17*63000</f>
        <v>6003900</v>
      </c>
      <c r="L17" s="18">
        <f>G17*6500</f>
        <v>619450</v>
      </c>
      <c r="M17" s="18">
        <f t="shared" si="0"/>
        <v>12007800</v>
      </c>
      <c r="N17" s="17">
        <f t="shared" si="1"/>
        <v>4050000</v>
      </c>
      <c r="O17" s="5" t="s">
        <v>23</v>
      </c>
      <c r="Q17" s="42">
        <f>F17-G17</f>
        <v>171.5</v>
      </c>
    </row>
    <row r="18" spans="1:17" ht="31.5" customHeight="1" x14ac:dyDescent="0.25">
      <c r="A18" s="27">
        <v>9</v>
      </c>
      <c r="B18" s="8" t="s">
        <v>111</v>
      </c>
      <c r="C18" s="9" t="s">
        <v>104</v>
      </c>
      <c r="D18" s="14"/>
      <c r="E18" s="5">
        <v>742</v>
      </c>
      <c r="F18" s="15">
        <v>172.3</v>
      </c>
      <c r="G18" s="16">
        <v>146</v>
      </c>
      <c r="H18" s="27"/>
      <c r="I18" s="27"/>
      <c r="J18" s="36">
        <f t="shared" si="2"/>
        <v>949000</v>
      </c>
      <c r="K18" s="17"/>
      <c r="L18" s="18">
        <f>G18*6500</f>
        <v>949000</v>
      </c>
      <c r="M18" s="18"/>
      <c r="N18" s="17">
        <f t="shared" si="1"/>
        <v>0</v>
      </c>
      <c r="O18" s="5" t="s">
        <v>23</v>
      </c>
    </row>
    <row r="19" spans="1:17" ht="31.5" customHeight="1" x14ac:dyDescent="0.25">
      <c r="A19" s="27">
        <v>10</v>
      </c>
      <c r="B19" s="8" t="s">
        <v>112</v>
      </c>
      <c r="C19" s="9" t="s">
        <v>104</v>
      </c>
      <c r="D19" s="14"/>
      <c r="E19" s="5">
        <v>207</v>
      </c>
      <c r="F19" s="15">
        <v>1628.6</v>
      </c>
      <c r="G19" s="16">
        <v>410.1</v>
      </c>
      <c r="H19" s="27"/>
      <c r="I19" s="27"/>
      <c r="J19" s="36">
        <f t="shared" si="2"/>
        <v>6561600</v>
      </c>
      <c r="K19" s="17"/>
      <c r="L19" s="18">
        <f>G19*16000</f>
        <v>6561600</v>
      </c>
      <c r="M19" s="18"/>
      <c r="N19" s="17">
        <f t="shared" si="1"/>
        <v>0</v>
      </c>
      <c r="O19" s="5" t="s">
        <v>21</v>
      </c>
    </row>
    <row r="20" spans="1:17" ht="31.5" customHeight="1" x14ac:dyDescent="0.25">
      <c r="A20" s="21">
        <v>11</v>
      </c>
      <c r="B20" s="8" t="s">
        <v>113</v>
      </c>
      <c r="C20" s="9" t="s">
        <v>104</v>
      </c>
      <c r="D20" s="14"/>
      <c r="E20" s="5">
        <v>671</v>
      </c>
      <c r="F20" s="15">
        <v>887.9</v>
      </c>
      <c r="G20" s="16">
        <v>493.4</v>
      </c>
      <c r="H20" s="27"/>
      <c r="I20" s="27"/>
      <c r="J20" s="36">
        <f t="shared" si="2"/>
        <v>7894400</v>
      </c>
      <c r="K20" s="17"/>
      <c r="L20" s="18">
        <f>G20*16000</f>
        <v>7894400</v>
      </c>
      <c r="M20" s="18"/>
      <c r="N20" s="17">
        <f t="shared" si="1"/>
        <v>0</v>
      </c>
      <c r="O20" s="5" t="s">
        <v>21</v>
      </c>
    </row>
    <row r="21" spans="1:17" ht="31.5" customHeight="1" x14ac:dyDescent="0.25">
      <c r="A21" s="27">
        <v>12</v>
      </c>
      <c r="B21" s="8" t="s">
        <v>113</v>
      </c>
      <c r="C21" s="9" t="s">
        <v>104</v>
      </c>
      <c r="D21" s="14"/>
      <c r="E21" s="5">
        <v>673</v>
      </c>
      <c r="F21" s="15">
        <v>1228.0999999999999</v>
      </c>
      <c r="G21" s="16">
        <v>594.29999999999995</v>
      </c>
      <c r="H21" s="27"/>
      <c r="I21" s="27"/>
      <c r="J21" s="36">
        <f t="shared" si="2"/>
        <v>9508800</v>
      </c>
      <c r="K21" s="17"/>
      <c r="L21" s="18">
        <f>G21*16000</f>
        <v>9508800</v>
      </c>
      <c r="M21" s="18"/>
      <c r="N21" s="17">
        <f t="shared" si="1"/>
        <v>0</v>
      </c>
      <c r="O21" s="5" t="s">
        <v>21</v>
      </c>
    </row>
    <row r="22" spans="1:17" ht="31.5" customHeight="1" x14ac:dyDescent="0.25">
      <c r="A22" s="27">
        <v>13</v>
      </c>
      <c r="B22" s="8" t="s">
        <v>113</v>
      </c>
      <c r="C22" s="9" t="s">
        <v>104</v>
      </c>
      <c r="D22" s="14"/>
      <c r="E22" s="5">
        <v>674</v>
      </c>
      <c r="F22" s="15">
        <v>1047.3</v>
      </c>
      <c r="G22" s="16">
        <v>493.1</v>
      </c>
      <c r="H22" s="27"/>
      <c r="I22" s="27"/>
      <c r="J22" s="36">
        <f t="shared" si="2"/>
        <v>3205150</v>
      </c>
      <c r="K22" s="17"/>
      <c r="L22" s="18">
        <f>G22*6500</f>
        <v>3205150</v>
      </c>
      <c r="M22" s="18"/>
      <c r="N22" s="17">
        <f t="shared" si="1"/>
        <v>0</v>
      </c>
      <c r="O22" s="5" t="s">
        <v>23</v>
      </c>
    </row>
    <row r="23" spans="1:17" ht="31.5" customHeight="1" x14ac:dyDescent="0.25">
      <c r="A23" s="21">
        <v>14</v>
      </c>
      <c r="B23" s="8" t="s">
        <v>113</v>
      </c>
      <c r="C23" s="9" t="s">
        <v>104</v>
      </c>
      <c r="D23" s="14"/>
      <c r="E23" s="5">
        <v>675</v>
      </c>
      <c r="F23" s="15">
        <v>2801.6</v>
      </c>
      <c r="G23" s="16">
        <v>1285.2</v>
      </c>
      <c r="H23" s="27"/>
      <c r="I23" s="27"/>
      <c r="J23" s="36">
        <f t="shared" si="2"/>
        <v>8353800</v>
      </c>
      <c r="K23" s="17"/>
      <c r="L23" s="18">
        <f>G23*6500</f>
        <v>8353800</v>
      </c>
      <c r="M23" s="18"/>
      <c r="N23" s="17">
        <f t="shared" si="1"/>
        <v>0</v>
      </c>
      <c r="O23" s="5" t="s">
        <v>23</v>
      </c>
    </row>
    <row r="24" spans="1:17" ht="31.5" customHeight="1" x14ac:dyDescent="0.25">
      <c r="A24" s="31"/>
      <c r="B24" s="32" t="s">
        <v>114</v>
      </c>
      <c r="C24" s="33"/>
      <c r="D24" s="33"/>
      <c r="E24" s="33"/>
      <c r="F24" s="33"/>
      <c r="G24" s="33"/>
      <c r="H24" s="31"/>
      <c r="I24" s="31"/>
      <c r="J24" s="34">
        <f>SUM(J9:J23)</f>
        <v>308503850</v>
      </c>
      <c r="K24" s="34">
        <f>SUM(K10:K23)</f>
        <v>69930000</v>
      </c>
      <c r="L24" s="34">
        <f>SUM(L9:L23)</f>
        <v>75763850</v>
      </c>
      <c r="M24" s="34">
        <f>SUM(M10:M23)</f>
        <v>139860000</v>
      </c>
      <c r="N24" s="34">
        <f>SUM(N9:N23)</f>
        <v>22950000</v>
      </c>
      <c r="O24" s="33"/>
    </row>
  </sheetData>
  <mergeCells count="24">
    <mergeCell ref="A9:B9"/>
    <mergeCell ref="D12:D13"/>
    <mergeCell ref="G6:G8"/>
    <mergeCell ref="H6:H8"/>
    <mergeCell ref="I6:I8"/>
    <mergeCell ref="A6:A8"/>
    <mergeCell ref="B6:B8"/>
    <mergeCell ref="C6:C8"/>
    <mergeCell ref="D6:D8"/>
    <mergeCell ref="E6:E8"/>
    <mergeCell ref="F6:F8"/>
    <mergeCell ref="J6:J8"/>
    <mergeCell ref="K6:L6"/>
    <mergeCell ref="M6:N6"/>
    <mergeCell ref="K7:K8"/>
    <mergeCell ref="L7:L8"/>
    <mergeCell ref="M7:M8"/>
    <mergeCell ref="N7:N8"/>
    <mergeCell ref="A5:N5"/>
    <mergeCell ref="A1:I1"/>
    <mergeCell ref="L1:N1"/>
    <mergeCell ref="A2:I2"/>
    <mergeCell ref="L2:N2"/>
    <mergeCell ref="A3:N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xóm 1</vt:lpstr>
      <vt:lpstr>xóm 2</vt:lpstr>
      <vt:lpstr>xóm 3</vt:lpstr>
      <vt:lpstr>xóm 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2026-01-12T03:00:10Z</cp:lastPrinted>
  <dcterms:created xsi:type="dcterms:W3CDTF">2026-01-08T08:55:20Z</dcterms:created>
  <dcterms:modified xsi:type="dcterms:W3CDTF">2026-01-14T09:34:48Z</dcterms:modified>
</cp:coreProperties>
</file>